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2052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4" i="1"/>
  <c r="H25" i="1"/>
  <c r="H29" i="1"/>
  <c r="H39" i="1"/>
  <c r="H44" i="1"/>
  <c r="H46" i="1"/>
  <c r="H47" i="1"/>
  <c r="H55" i="1"/>
  <c r="H61" i="1"/>
  <c r="H69" i="1"/>
  <c r="H85" i="1"/>
  <c r="H93" i="1"/>
  <c r="H111" i="1"/>
  <c r="H124" i="1"/>
  <c r="H155" i="1"/>
  <c r="H160" i="1"/>
  <c r="H164" i="1"/>
  <c r="H167" i="1"/>
  <c r="H168" i="1"/>
  <c r="H172" i="1"/>
  <c r="H173" i="1"/>
  <c r="H174" i="1"/>
  <c r="I11" i="1"/>
  <c r="I14" i="1"/>
  <c r="I39" i="1"/>
  <c r="I44" i="1"/>
  <c r="I46" i="1"/>
  <c r="I47" i="1"/>
  <c r="I61" i="1"/>
  <c r="I85" i="1"/>
  <c r="I93" i="1"/>
  <c r="I111" i="1"/>
  <c r="I124" i="1"/>
  <c r="I155" i="1"/>
  <c r="I167" i="1"/>
  <c r="I168" i="1"/>
  <c r="I172" i="1"/>
  <c r="I173" i="1"/>
  <c r="I174" i="1"/>
  <c r="J174" i="1"/>
  <c r="J173" i="1"/>
  <c r="J172" i="1"/>
  <c r="J171" i="1"/>
  <c r="J168" i="1"/>
  <c r="J167" i="1"/>
  <c r="J155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5" i="1"/>
  <c r="J134" i="1"/>
  <c r="J133" i="1"/>
  <c r="J124" i="1"/>
  <c r="J122" i="1"/>
  <c r="J121" i="1"/>
  <c r="J120" i="1"/>
  <c r="J119" i="1"/>
  <c r="J116" i="1"/>
  <c r="J111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3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1" i="1"/>
  <c r="J59" i="1"/>
  <c r="J58" i="1"/>
  <c r="J47" i="1"/>
  <c r="J46" i="1"/>
  <c r="J45" i="1"/>
  <c r="J44" i="1"/>
  <c r="J39" i="1"/>
  <c r="J38" i="1"/>
  <c r="J37" i="1"/>
  <c r="J34" i="1"/>
  <c r="J31" i="1"/>
  <c r="J14" i="1"/>
  <c r="J13" i="1"/>
  <c r="J11" i="1"/>
  <c r="J9" i="1"/>
</calcChain>
</file>

<file path=xl/sharedStrings.xml><?xml version="1.0" encoding="utf-8"?>
<sst xmlns="http://schemas.openxmlformats.org/spreadsheetml/2006/main" count="175" uniqueCount="175">
  <si>
    <t>Children's Kiva Montessori School</t>
  </si>
  <si>
    <t>Profit and Loss Budget vs. Actual</t>
  </si>
  <si>
    <t>July 2014 through June 2015</t>
  </si>
  <si>
    <t>Jul '14 - Jun '15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</si>
  <si>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</si>
  <si>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</si>
  <si>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</si>
  <si>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</si>
  <si>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</si>
  <si>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</si>
  <si>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State Sources - Other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</si>
  <si>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</si>
  <si>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</si>
  <si>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</si>
  <si>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</si>
  <si>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</si>
  <si>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1995 — Board Donation</t>
  </si>
  <si>
    <t>1996 — Equal Exchange</t>
  </si>
  <si>
    <t>1997 — Farm Donation</t>
  </si>
  <si>
    <t>1993 — Individ, Business Contributions</t>
  </si>
  <si>
    <t>1998 — Health &amp; Wellness Donations</t>
  </si>
  <si>
    <t>1992 — Gifts in Kind - Goods</t>
  </si>
  <si>
    <t>1991 — Corporate Contributions</t>
  </si>
  <si>
    <t>1994 — Annual Appeal</t>
  </si>
  <si>
    <t>1990 — Contributions/Donations - Other</t>
  </si>
  <si>
    <t>Total 1990 — Contributions/Donations</t>
  </si>
  <si>
    <t>43300 — Direct Public Grants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</si>
  <si>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</si>
  <si>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</si>
  <si>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</si>
  <si>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</si>
  <si>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</si>
  <si>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1790 — Student Council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</si>
  <si>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</si>
  <si>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</si>
  <si>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</si>
  <si>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</si>
  <si>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</si>
  <si>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</si>
  <si>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</si>
  <si>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1751 — ABQ Trip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</si>
  <si>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</si>
  <si>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</si>
  <si>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</si>
  <si>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</si>
  <si>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</si>
  <si>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</si>
  <si>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</si>
  <si>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</si>
  <si>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2200 — Support</t>
  </si>
  <si>
    <t>Support Supplies</t>
  </si>
  <si>
    <t>Support Travel/Registration</t>
  </si>
  <si>
    <t>Support Other Purch Services</t>
  </si>
  <si>
    <t>Support Prof/Tech Services</t>
  </si>
  <si>
    <t>2201 — PERA Retiree Benefit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</si>
  <si>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</si>
  <si>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</si>
  <si>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</si>
  <si>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</si>
  <si>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</si>
  <si>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</si>
  <si>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</si>
  <si>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</si>
  <si>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</si>
  <si>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</si>
  <si>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</si>
  <si>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2902 — Fundraising Fees</t>
  </si>
  <si>
    <t>2901 — Nurse Consultant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</si>
  <si>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</si>
  <si>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</si>
  <si>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</si>
  <si>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</si>
  <si>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</si>
  <si>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</si>
  <si>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</si>
  <si>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</si>
  <si>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</si>
  <si>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</si>
  <si>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</si>
  <si>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</si>
  <si>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</si>
  <si>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</si>
  <si>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</si>
  <si>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</si>
  <si>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</si>
  <si>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</si>
  <si>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</si>
  <si>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</si>
  <si>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</si>
  <si>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</si>
  <si>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</si>
  <si>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</si>
  <si>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</si>
  <si>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</si>
  <si>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</si>
  <si>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</si>
  <si>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</si>
  <si>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</si>
  <si>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</si>
  <si>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</si>
  <si>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</si>
  <si>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</si>
  <si>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</si>
  <si>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</si>
  <si>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</si>
  <si>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</si>
  <si>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</si>
  <si>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</si>
  <si>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</si>
  <si>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</si>
  <si>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</si>
  <si>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</si>
  <si>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</si>
  <si>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Grant ED Support Supplies</t>
  </si>
  <si>
    <t>Grant ED Travel</t>
  </si>
  <si>
    <t>Grant ED Profess Tech Services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</si>
  <si>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</si>
  <si>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</si>
  <si>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</si>
  <si>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</si>
  <si>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</si>
  <si>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</si>
  <si>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</si>
  <si>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General Admin - Health Insur</t>
  </si>
  <si>
    <t>Total 2400 — Adminstration</t>
  </si>
  <si>
    <t>0100 — Instruction</t>
  </si>
  <si>
    <t>Capitalized Equipment</t>
  </si>
  <si>
    <t>Non-Capital Equip</t>
  </si>
  <si>
    <t>Grant Supplies</t>
  </si>
  <si>
    <t>Travel/Registration</t>
  </si>
  <si>
    <t>Other — Ohter Purchased Services</t>
  </si>
  <si>
    <t>Professional/Tech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</si>
  <si>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</si>
  <si>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</si>
  <si>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</si>
  <si>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</si>
  <si>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</si>
  <si>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</si>
  <si>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</si>
  <si>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</si>
  <si>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</si>
  <si>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</si>
  <si>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</si>
  <si>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</si>
  <si>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</si>
  <si>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</si>
  <si>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</si>
  <si>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</si>
  <si>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</si>
  <si>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</si>
  <si>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</si>
  <si>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</si>
  <si>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</si>
  <si>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</si>
  <si>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</si>
  <si>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</si>
  <si>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Classroom materials</t>
  </si>
  <si>
    <t>Office Supplies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</si>
  <si>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</si>
  <si>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</si>
  <si>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</si>
  <si>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</si>
  <si>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</si>
  <si>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</si>
  <si>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</si>
  <si>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</si>
  <si>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68300 — Travel and Meetings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</si>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</sst>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K2" sqref="K2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0</v>
      </c>
    </row>
    <row r="2" spans="1:10" ht="21">
      <c r="A2" s="3" t="s">
        <v>1</v>
      </c>
      <c r="J2" s="2"/>
    </row>
    <row r="3" spans="1:10" ht="16">
      <c r="A3" s="4" t="s">
        <v>2</v>
      </c>
    </row>
    <row r="5" spans="1:10">
      <c r="H5" s="5" t="s">
        <v>3</v>
      </c>
      <c r="I5" s="5" t="s">
        <v>4</v>
      </c>
      <c r="J5" s="5" t="s">
        <v>5</v>
      </c>
    </row>
    <row r="6" spans="1:10">
      <c r="B6" s="6" t="s">
        <v>6</v>
      </c>
    </row>
    <row r="7" spans="1:10">
      <c r="D7" s="6" t="s">
        <v>7</v>
      </c>
    </row>
    <row r="8" spans="1:10">
      <c r="E8" s="6" t="s">
        <v>8</v>
      </c>
    </row>
    <row r="9" spans="1:10">
      <c r="F9" s="6" t="s">
        <v>9</v>
      </c>
      <c r="H9" s="7">
        <v>6331.55</v>
      </c>
      <c r="I9" s="7">
        <v>4482.5</v>
      </c>
      <c r="J9" s="7">
        <f>ROUND((H9-I9),5)</f>
        <v>1849.05</v>
      </c>
    </row>
    <row r="10" spans="1:10">
      <c r="F10" s="6" t="s">
        <v>10</v>
      </c>
      <c r="H10" s="8">
        <v>3373.51</v>
      </c>
    </row>
    <row r="11" spans="1:10">
      <c r="E11" s="6" t="s">
        <v>11</v>
      </c>
      <c r="H11" s="7">
        <f>ROUND(SUM(H8:H10),5)</f>
        <v>9705.06</v>
      </c>
      <c r="I11" s="7">
        <f>ROUND(SUM(I8:I10),5)</f>
        <v>4482.5</v>
      </c>
      <c r="J11" s="7">
        <f>ROUND((H11-I11),5)</f>
        <v>5222.5600000000004</v>
      </c>
    </row>
    <row r="12" spans="1:10">
      <c r="E12" s="6" t="s">
        <v>12</v>
      </c>
    </row>
    <row r="13" spans="1:10">
      <c r="F13" s="6" t="s">
        <v>13</v>
      </c>
      <c r="H13" s="8">
        <v>352516.91</v>
      </c>
      <c r="I13" s="8">
        <v>189000</v>
      </c>
      <c r="J13" s="8">
        <f>ROUND((H13-I13),5)</f>
        <v>163516.91</v>
      </c>
    </row>
    <row r="14" spans="1:10">
      <c r="E14" s="6" t="s">
        <v>14</v>
      </c>
      <c r="H14" s="7">
        <f>ROUND(SUM(H12:H13),5)</f>
        <v>352516.91</v>
      </c>
      <c r="I14" s="7">
        <f>ROUND(SUM(I12:I13),5)</f>
        <v>189000</v>
      </c>
      <c r="J14" s="7">
        <f>ROUND((H14-I14),5)</f>
        <v>163516.91</v>
      </c>
    </row>
    <row r="15" spans="1:10">
      <c r="E15" s="6" t="s">
        <v>15</v>
      </c>
    </row>
    <row r="16" spans="1:10">
      <c r="F16" s="6" t="s">
        <v>16</v>
      </c>
      <c r="H16" s="7">
        <v>300</v>
      </c>
    </row>
    <row r="17" spans="5:10">
      <c r="F17" s="6" t="s">
        <v>17</v>
      </c>
      <c r="H17" s="7">
        <v>1944</v>
      </c>
    </row>
    <row r="18" spans="5:10">
      <c r="F18" s="6" t="s">
        <v>18</v>
      </c>
      <c r="H18" s="7">
        <v>1200</v>
      </c>
    </row>
    <row r="19" spans="5:10">
      <c r="F19" s="6" t="s">
        <v>19</v>
      </c>
      <c r="H19" s="7">
        <v>2765</v>
      </c>
    </row>
    <row r="20" spans="5:10">
      <c r="F20" s="6" t="s">
        <v>20</v>
      </c>
      <c r="H20" s="7">
        <v>100</v>
      </c>
    </row>
    <row r="21" spans="5:10">
      <c r="F21" s="6" t="s">
        <v>21</v>
      </c>
      <c r="H21" s="7">
        <v>1300</v>
      </c>
    </row>
    <row r="22" spans="5:10">
      <c r="F22" s="6" t="s">
        <v>22</v>
      </c>
      <c r="H22" s="7">
        <v>2300</v>
      </c>
    </row>
    <row r="23" spans="5:10">
      <c r="F23" s="6" t="s">
        <v>23</v>
      </c>
      <c r="H23" s="7">
        <v>1620</v>
      </c>
    </row>
    <row r="24" spans="5:10">
      <c r="F24" s="6" t="s">
        <v>24</v>
      </c>
      <c r="H24" s="8">
        <v>798.98</v>
      </c>
    </row>
    <row r="25" spans="5:10">
      <c r="E25" s="6" t="s">
        <v>25</v>
      </c>
      <c r="H25" s="7">
        <f>ROUND(SUM(H15:H24),5)</f>
        <v>12327.98</v>
      </c>
    </row>
    <row r="26" spans="5:10">
      <c r="E26" s="6" t="s">
        <v>26</v>
      </c>
      <c r="H26" s="7">
        <v>6750</v>
      </c>
    </row>
    <row r="27" spans="5:10">
      <c r="E27" s="6" t="s">
        <v>27</v>
      </c>
    </row>
    <row r="28" spans="5:10">
      <c r="F28" s="6" t="s">
        <v>28</v>
      </c>
      <c r="H28" s="8">
        <v>9.5299999999999994</v>
      </c>
    </row>
    <row r="29" spans="5:10">
      <c r="E29" s="6" t="s">
        <v>29</v>
      </c>
      <c r="H29" s="7">
        <f>ROUND(SUM(H27:H28),5)</f>
        <v>9.5299999999999994</v>
      </c>
    </row>
    <row r="30" spans="5:10">
      <c r="E30" s="6" t="s">
        <v>30</v>
      </c>
    </row>
    <row r="31" spans="5:10">
      <c r="F31" s="6" t="s">
        <v>31</v>
      </c>
      <c r="H31" s="7">
        <v>8550</v>
      </c>
      <c r="I31" s="7">
        <v>8550</v>
      </c>
      <c r="J31" s="7">
        <f>ROUND((H31-I31),5)</f>
        <v>0</v>
      </c>
    </row>
    <row r="32" spans="5:10">
      <c r="F32" s="6" t="s">
        <v>32</v>
      </c>
      <c r="H32" s="7">
        <v>820</v>
      </c>
    </row>
    <row r="33" spans="3:10">
      <c r="F33" s="6" t="s">
        <v>33</v>
      </c>
      <c r="H33" s="7">
        <v>490</v>
      </c>
    </row>
    <row r="34" spans="3:10">
      <c r="F34" s="6" t="s">
        <v>34</v>
      </c>
      <c r="H34" s="7">
        <v>8772.5</v>
      </c>
      <c r="I34" s="7">
        <v>4950</v>
      </c>
      <c r="J34" s="7">
        <f>ROUND((H34-I34),5)</f>
        <v>3822.5</v>
      </c>
    </row>
    <row r="35" spans="3:10">
      <c r="F35" s="6" t="s">
        <v>35</v>
      </c>
    </row>
    <row r="36" spans="3:10">
      <c r="G36" s="6" t="s">
        <v>36</v>
      </c>
      <c r="H36" s="7">
        <v>900</v>
      </c>
    </row>
    <row r="37" spans="3:10">
      <c r="G37" s="6" t="s">
        <v>37</v>
      </c>
      <c r="H37" s="7">
        <v>9910</v>
      </c>
      <c r="I37" s="7">
        <v>8676</v>
      </c>
      <c r="J37" s="7">
        <f>ROUND((H37-I37),5)</f>
        <v>1234</v>
      </c>
    </row>
    <row r="38" spans="3:10">
      <c r="G38" s="6" t="s">
        <v>38</v>
      </c>
      <c r="H38" s="8">
        <v>3126</v>
      </c>
      <c r="I38" s="8">
        <v>2995.5</v>
      </c>
      <c r="J38" s="8">
        <f>ROUND((H38-I38),5)</f>
        <v>130.5</v>
      </c>
    </row>
    <row r="39" spans="3:10">
      <c r="F39" s="6" t="s">
        <v>39</v>
      </c>
      <c r="H39" s="7">
        <f>ROUND(SUM(H35:H38),5)</f>
        <v>13936</v>
      </c>
      <c r="I39" s="7">
        <f>ROUND(SUM(I35:I38),5)</f>
        <v>11671.5</v>
      </c>
      <c r="J39" s="7">
        <f>ROUND((H39-I39),5)</f>
        <v>2264.5</v>
      </c>
    </row>
    <row r="40" spans="3:10">
      <c r="F40" s="6" t="s">
        <v>40</v>
      </c>
      <c r="H40" s="7">
        <v>1160.08</v>
      </c>
    </row>
    <row r="41" spans="3:10">
      <c r="F41" s="6" t="s">
        <v>41</v>
      </c>
      <c r="H41" s="7">
        <v>866</v>
      </c>
    </row>
    <row r="42" spans="3:10">
      <c r="F42" s="6" t="s">
        <v>42</v>
      </c>
      <c r="H42" s="7">
        <v>1135</v>
      </c>
    </row>
    <row r="43" spans="3:10">
      <c r="F43" s="6" t="s">
        <v>43</v>
      </c>
      <c r="H43" s="8">
        <v>241.94</v>
      </c>
    </row>
    <row r="44" spans="3:10">
      <c r="E44" s="6" t="s">
        <v>44</v>
      </c>
      <c r="H44" s="7">
        <f>ROUND(SUM(H30:H34)+SUM(H39:H43),5)</f>
        <v>35971.519999999997</v>
      </c>
      <c r="I44" s="7">
        <f>ROUND(SUM(I30:I34)+SUM(I39:I43),5)</f>
        <v>25171.5</v>
      </c>
      <c r="J44" s="7">
        <f>ROUND((H44-I44),5)</f>
        <v>10800.02</v>
      </c>
    </row>
    <row r="45" spans="3:10">
      <c r="E45" s="6" t="s">
        <v>45</v>
      </c>
      <c r="H45" s="8">
        <v>438759.09</v>
      </c>
      <c r="I45" s="8">
        <v>436370.95</v>
      </c>
      <c r="J45" s="8">
        <f>ROUND((H45-I45),5)</f>
        <v>2388.14</v>
      </c>
    </row>
    <row r="46" spans="3:10">
      <c r="D46" s="6" t="s">
        <v>46</v>
      </c>
      <c r="H46" s="8">
        <f>ROUND(H7+H11+H14+SUM(H25:H26)+H29+SUM(H44:H45),5)</f>
        <v>856040.09</v>
      </c>
      <c r="I46" s="8">
        <f>ROUND(I7+I11+I14+SUM(I25:I26)+I29+SUM(I44:I45),5)</f>
        <v>655024.94999999995</v>
      </c>
      <c r="J46" s="8">
        <f>ROUND((H46-I46),5)</f>
        <v>201015.14</v>
      </c>
    </row>
    <row r="47" spans="3:10">
      <c r="C47" s="6" t="s">
        <v>47</v>
      </c>
      <c r="H47" s="7">
        <f>H46</f>
        <v>856040.09</v>
      </c>
      <c r="I47" s="7">
        <f>I46</f>
        <v>655024.94999999995</v>
      </c>
      <c r="J47" s="7">
        <f>ROUND((H47-I47),5)</f>
        <v>201015.14</v>
      </c>
    </row>
    <row r="48" spans="3:10">
      <c r="C48" s="6" t="s">
        <v>48</v>
      </c>
    </row>
    <row r="49" spans="4:10">
      <c r="D49" s="6" t="s">
        <v>49</v>
      </c>
    </row>
    <row r="50" spans="4:10">
      <c r="E50" s="6" t="s">
        <v>50</v>
      </c>
      <c r="H50" s="7">
        <v>10814.11</v>
      </c>
    </row>
    <row r="51" spans="4:10">
      <c r="E51" s="6" t="s">
        <v>51</v>
      </c>
      <c r="H51" s="7">
        <v>3895.83</v>
      </c>
    </row>
    <row r="52" spans="4:10">
      <c r="E52" s="6" t="s">
        <v>52</v>
      </c>
      <c r="H52" s="7">
        <v>4561.95</v>
      </c>
    </row>
    <row r="53" spans="4:10">
      <c r="E53" s="6" t="s">
        <v>53</v>
      </c>
      <c r="H53" s="7">
        <v>17185.599999999999</v>
      </c>
    </row>
    <row r="54" spans="4:10">
      <c r="E54" s="6" t="s">
        <v>54</v>
      </c>
      <c r="H54" s="8">
        <v>582.37</v>
      </c>
    </row>
    <row r="55" spans="4:10">
      <c r="D55" s="6" t="s">
        <v>55</v>
      </c>
      <c r="H55" s="7">
        <f>ROUND(SUM(H49:H54),5)</f>
        <v>37039.86</v>
      </c>
    </row>
    <row r="56" spans="4:10">
      <c r="D56" s="6" t="s">
        <v>56</v>
      </c>
    </row>
    <row r="57" spans="4:10">
      <c r="E57" s="6" t="s">
        <v>57</v>
      </c>
      <c r="H57" s="7">
        <v>764</v>
      </c>
    </row>
    <row r="58" spans="4:10">
      <c r="E58" s="6" t="s">
        <v>58</v>
      </c>
      <c r="H58" s="7">
        <v>4009.5</v>
      </c>
      <c r="I58" s="7">
        <v>4745</v>
      </c>
      <c r="J58" s="7">
        <f>ROUND((H58-I58),5)</f>
        <v>-735.5</v>
      </c>
    </row>
    <row r="59" spans="4:10">
      <c r="E59" s="6" t="s">
        <v>59</v>
      </c>
      <c r="H59" s="7">
        <v>21664</v>
      </c>
      <c r="I59" s="7">
        <v>20440</v>
      </c>
      <c r="J59" s="7">
        <f>ROUND((H59-I59),5)</f>
        <v>1224</v>
      </c>
    </row>
    <row r="60" spans="4:10">
      <c r="E60" s="6" t="s">
        <v>60</v>
      </c>
      <c r="H60" s="8">
        <v>92.83</v>
      </c>
    </row>
    <row r="61" spans="4:10">
      <c r="D61" s="6" t="s">
        <v>61</v>
      </c>
      <c r="H61" s="7">
        <f>ROUND(SUM(H56:H60),5)</f>
        <v>26530.33</v>
      </c>
      <c r="I61" s="7">
        <f>ROUND(SUM(I56:I60),5)</f>
        <v>25185</v>
      </c>
      <c r="J61" s="7">
        <f>ROUND((H61-I61),5)</f>
        <v>1345.33</v>
      </c>
    </row>
    <row r="62" spans="4:10">
      <c r="D62" s="6" t="s">
        <v>62</v>
      </c>
    </row>
    <row r="63" spans="4:10">
      <c r="E63" s="6" t="s">
        <v>63</v>
      </c>
      <c r="H63" s="7">
        <v>1676</v>
      </c>
    </row>
    <row r="64" spans="4:10">
      <c r="E64" s="6" t="s">
        <v>64</v>
      </c>
      <c r="H64" s="7">
        <v>977.97</v>
      </c>
    </row>
    <row r="65" spans="4:10">
      <c r="E65" s="6" t="s">
        <v>65</v>
      </c>
      <c r="H65" s="7">
        <v>3758.59</v>
      </c>
    </row>
    <row r="66" spans="4:10">
      <c r="E66" s="6" t="s">
        <v>66</v>
      </c>
      <c r="H66" s="7">
        <v>1524.7</v>
      </c>
    </row>
    <row r="67" spans="4:10">
      <c r="E67" s="6" t="s">
        <v>67</v>
      </c>
      <c r="H67" s="7">
        <v>1000</v>
      </c>
    </row>
    <row r="68" spans="4:10">
      <c r="E68" s="6" t="s">
        <v>68</v>
      </c>
      <c r="H68" s="8">
        <v>3999.71</v>
      </c>
    </row>
    <row r="69" spans="4:10">
      <c r="D69" s="6" t="s">
        <v>69</v>
      </c>
      <c r="H69" s="7">
        <f>ROUND(SUM(H62:H68),5)</f>
        <v>12936.97</v>
      </c>
    </row>
    <row r="70" spans="4:10">
      <c r="D70" s="6" t="s">
        <v>70</v>
      </c>
    </row>
    <row r="71" spans="4:10">
      <c r="E71" s="6" t="s">
        <v>71</v>
      </c>
      <c r="H71" s="7">
        <v>269</v>
      </c>
      <c r="I71" s="7">
        <v>228</v>
      </c>
      <c r="J71" s="7">
        <f t="shared" ref="J71:J85" si="0">ROUND((H71-I71),5)</f>
        <v>41</v>
      </c>
    </row>
    <row r="72" spans="4:10">
      <c r="E72" s="6" t="s">
        <v>72</v>
      </c>
      <c r="H72" s="7">
        <v>227</v>
      </c>
      <c r="I72" s="7">
        <v>228</v>
      </c>
      <c r="J72" s="7">
        <f t="shared" si="0"/>
        <v>-1</v>
      </c>
    </row>
    <row r="73" spans="4:10">
      <c r="E73" s="6" t="s">
        <v>73</v>
      </c>
      <c r="H73" s="7">
        <v>480</v>
      </c>
      <c r="I73" s="7">
        <v>480</v>
      </c>
      <c r="J73" s="7">
        <f t="shared" si="0"/>
        <v>0</v>
      </c>
    </row>
    <row r="74" spans="4:10">
      <c r="E74" s="6" t="s">
        <v>74</v>
      </c>
      <c r="H74" s="7">
        <v>227</v>
      </c>
      <c r="I74" s="7">
        <v>228</v>
      </c>
      <c r="J74" s="7">
        <f t="shared" si="0"/>
        <v>-1</v>
      </c>
    </row>
    <row r="75" spans="4:10">
      <c r="E75" s="6" t="s">
        <v>75</v>
      </c>
      <c r="H75" s="7">
        <v>928.99</v>
      </c>
      <c r="I75" s="7">
        <v>454</v>
      </c>
      <c r="J75" s="7">
        <f t="shared" si="0"/>
        <v>474.99</v>
      </c>
    </row>
    <row r="76" spans="4:10">
      <c r="E76" s="6" t="s">
        <v>76</v>
      </c>
      <c r="H76" s="7">
        <v>80.900000000000006</v>
      </c>
      <c r="I76" s="7">
        <v>80</v>
      </c>
      <c r="J76" s="7">
        <f t="shared" si="0"/>
        <v>0.9</v>
      </c>
    </row>
    <row r="77" spans="4:10">
      <c r="E77" s="6" t="s">
        <v>77</v>
      </c>
      <c r="H77" s="7">
        <v>522.92999999999995</v>
      </c>
      <c r="I77" s="7">
        <v>511.5</v>
      </c>
      <c r="J77" s="7">
        <f t="shared" si="0"/>
        <v>11.43</v>
      </c>
    </row>
    <row r="78" spans="4:10">
      <c r="E78" s="6" t="s">
        <v>78</v>
      </c>
      <c r="H78" s="7">
        <v>660.94</v>
      </c>
      <c r="I78" s="7">
        <v>806</v>
      </c>
      <c r="J78" s="7">
        <f t="shared" si="0"/>
        <v>-145.06</v>
      </c>
    </row>
    <row r="79" spans="4:10">
      <c r="E79" s="6" t="s">
        <v>79</v>
      </c>
      <c r="H79" s="7">
        <v>28.89</v>
      </c>
      <c r="I79" s="7">
        <v>409.2</v>
      </c>
      <c r="J79" s="7">
        <f t="shared" si="0"/>
        <v>-380.31</v>
      </c>
    </row>
    <row r="80" spans="4:10">
      <c r="E80" s="6" t="s">
        <v>80</v>
      </c>
      <c r="H80" s="7">
        <v>1117.3800000000001</v>
      </c>
      <c r="I80" s="7">
        <v>248</v>
      </c>
      <c r="J80" s="7">
        <f t="shared" si="0"/>
        <v>869.38</v>
      </c>
    </row>
    <row r="81" spans="4:10">
      <c r="E81" s="6" t="s">
        <v>81</v>
      </c>
      <c r="H81" s="7">
        <v>796.79</v>
      </c>
      <c r="I81" s="7">
        <v>1086.71</v>
      </c>
      <c r="J81" s="7">
        <f t="shared" si="0"/>
        <v>-289.92</v>
      </c>
    </row>
    <row r="82" spans="4:10">
      <c r="E82" s="6" t="s">
        <v>82</v>
      </c>
      <c r="H82" s="7">
        <v>7.2</v>
      </c>
      <c r="I82" s="7">
        <v>62</v>
      </c>
      <c r="J82" s="7">
        <f t="shared" si="0"/>
        <v>-54.8</v>
      </c>
    </row>
    <row r="83" spans="4:10">
      <c r="E83" s="6" t="s">
        <v>83</v>
      </c>
      <c r="H83" s="7">
        <v>9070</v>
      </c>
      <c r="I83" s="7">
        <v>9070</v>
      </c>
      <c r="J83" s="7">
        <f t="shared" si="0"/>
        <v>0</v>
      </c>
    </row>
    <row r="84" spans="4:10">
      <c r="E84" s="6" t="s">
        <v>84</v>
      </c>
      <c r="H84" s="8">
        <v>0</v>
      </c>
      <c r="I84" s="8">
        <v>1469</v>
      </c>
      <c r="J84" s="8">
        <f t="shared" si="0"/>
        <v>-1469</v>
      </c>
    </row>
    <row r="85" spans="4:10">
      <c r="D85" s="6" t="s">
        <v>85</v>
      </c>
      <c r="H85" s="7">
        <f>ROUND(SUM(H70:H84),5)</f>
        <v>14417.02</v>
      </c>
      <c r="I85" s="7">
        <f>ROUND(SUM(I70:I84),5)</f>
        <v>15360.41</v>
      </c>
      <c r="J85" s="7">
        <f t="shared" si="0"/>
        <v>-943.39</v>
      </c>
    </row>
    <row r="86" spans="4:10">
      <c r="D86" s="6" t="s">
        <v>86</v>
      </c>
    </row>
    <row r="87" spans="4:10">
      <c r="E87" s="6" t="s">
        <v>87</v>
      </c>
      <c r="H87" s="7">
        <v>1331.45</v>
      </c>
      <c r="I87" s="7">
        <v>1700</v>
      </c>
      <c r="J87" s="7">
        <f>ROUND((H87-I87),5)</f>
        <v>-368.55</v>
      </c>
    </row>
    <row r="88" spans="4:10">
      <c r="E88" s="6" t="s">
        <v>88</v>
      </c>
      <c r="H88" s="7">
        <v>36000</v>
      </c>
      <c r="I88" s="7">
        <v>36355</v>
      </c>
      <c r="J88" s="7">
        <f>ROUND((H88-I88),5)</f>
        <v>-355</v>
      </c>
    </row>
    <row r="89" spans="4:10">
      <c r="E89" s="6" t="s">
        <v>89</v>
      </c>
      <c r="H89" s="7">
        <v>233.75</v>
      </c>
    </row>
    <row r="90" spans="4:10">
      <c r="E90" s="6" t="s">
        <v>90</v>
      </c>
      <c r="H90" s="7">
        <v>19.13</v>
      </c>
    </row>
    <row r="91" spans="4:10">
      <c r="E91" s="6" t="s">
        <v>91</v>
      </c>
      <c r="H91" s="7">
        <v>1320.64</v>
      </c>
    </row>
    <row r="92" spans="4:10">
      <c r="E92" s="6" t="s">
        <v>92</v>
      </c>
      <c r="H92" s="8">
        <v>2778.07</v>
      </c>
    </row>
    <row r="93" spans="4:10">
      <c r="D93" s="6" t="s">
        <v>93</v>
      </c>
      <c r="H93" s="7">
        <f>ROUND(SUM(H86:H92),5)</f>
        <v>41683.040000000001</v>
      </c>
      <c r="I93" s="7">
        <f>ROUND(SUM(I86:I92),5)</f>
        <v>38055</v>
      </c>
      <c r="J93" s="7">
        <f>ROUND((H93-I93),5)</f>
        <v>3628.04</v>
      </c>
    </row>
    <row r="94" spans="4:10">
      <c r="D94" s="6" t="s">
        <v>94</v>
      </c>
    </row>
    <row r="95" spans="4:10">
      <c r="E95" s="6" t="s">
        <v>95</v>
      </c>
      <c r="H95" s="7">
        <v>777.49</v>
      </c>
    </row>
    <row r="96" spans="4:10">
      <c r="E96" s="6" t="s">
        <v>96</v>
      </c>
      <c r="H96" s="7">
        <v>7390.64</v>
      </c>
    </row>
    <row r="97" spans="4:10">
      <c r="E97" s="6" t="s">
        <v>97</v>
      </c>
      <c r="H97" s="7">
        <v>1566.96</v>
      </c>
    </row>
    <row r="98" spans="4:10">
      <c r="E98" s="6" t="s">
        <v>98</v>
      </c>
      <c r="H98" s="7">
        <v>0</v>
      </c>
      <c r="I98" s="7">
        <v>360</v>
      </c>
      <c r="J98" s="7">
        <f t="shared" ref="J98:J109" si="1">ROUND((H98-I98),5)</f>
        <v>-360</v>
      </c>
    </row>
    <row r="99" spans="4:10">
      <c r="E99" s="6" t="s">
        <v>99</v>
      </c>
      <c r="H99" s="7">
        <v>49.95</v>
      </c>
      <c r="I99" s="7">
        <v>225</v>
      </c>
      <c r="J99" s="7">
        <f t="shared" si="1"/>
        <v>-175.05</v>
      </c>
    </row>
    <row r="100" spans="4:10">
      <c r="E100" s="6" t="s">
        <v>100</v>
      </c>
      <c r="H100" s="7">
        <v>20.45</v>
      </c>
      <c r="I100" s="7">
        <v>500</v>
      </c>
      <c r="J100" s="7">
        <f t="shared" si="1"/>
        <v>-479.55</v>
      </c>
    </row>
    <row r="101" spans="4:10">
      <c r="E101" s="6" t="s">
        <v>101</v>
      </c>
      <c r="H101" s="7">
        <v>234.06</v>
      </c>
      <c r="I101" s="7">
        <v>400</v>
      </c>
      <c r="J101" s="7">
        <f t="shared" si="1"/>
        <v>-165.94</v>
      </c>
    </row>
    <row r="102" spans="4:10">
      <c r="E102" s="6" t="s">
        <v>102</v>
      </c>
      <c r="H102" s="7">
        <v>308.88</v>
      </c>
      <c r="I102" s="7">
        <v>740</v>
      </c>
      <c r="J102" s="7">
        <f t="shared" si="1"/>
        <v>-431.12</v>
      </c>
    </row>
    <row r="103" spans="4:10">
      <c r="E103" s="6" t="s">
        <v>103</v>
      </c>
      <c r="H103" s="7">
        <v>0</v>
      </c>
      <c r="I103" s="7">
        <v>1500</v>
      </c>
      <c r="J103" s="7">
        <f t="shared" si="1"/>
        <v>-1500</v>
      </c>
    </row>
    <row r="104" spans="4:10">
      <c r="E104" s="6" t="s">
        <v>104</v>
      </c>
      <c r="H104" s="7">
        <v>20</v>
      </c>
      <c r="I104" s="7">
        <v>240</v>
      </c>
      <c r="J104" s="7">
        <f t="shared" si="1"/>
        <v>-220</v>
      </c>
    </row>
    <row r="105" spans="4:10">
      <c r="E105" s="6" t="s">
        <v>105</v>
      </c>
      <c r="H105" s="7">
        <v>2382.54</v>
      </c>
      <c r="I105" s="7">
        <v>3000</v>
      </c>
      <c r="J105" s="7">
        <f t="shared" si="1"/>
        <v>-617.46</v>
      </c>
    </row>
    <row r="106" spans="4:10">
      <c r="E106" s="6" t="s">
        <v>106</v>
      </c>
      <c r="H106" s="7">
        <v>6152.06</v>
      </c>
      <c r="I106" s="7">
        <v>7770</v>
      </c>
      <c r="J106" s="7">
        <f t="shared" si="1"/>
        <v>-1617.94</v>
      </c>
    </row>
    <row r="107" spans="4:10">
      <c r="E107" s="6" t="s">
        <v>107</v>
      </c>
      <c r="H107" s="7">
        <v>5634.62</v>
      </c>
      <c r="I107" s="7">
        <v>5758.5</v>
      </c>
      <c r="J107" s="7">
        <f t="shared" si="1"/>
        <v>-123.88</v>
      </c>
    </row>
    <row r="108" spans="4:10">
      <c r="E108" s="6" t="s">
        <v>108</v>
      </c>
      <c r="H108" s="7">
        <v>456.05</v>
      </c>
      <c r="I108" s="7">
        <v>478.5</v>
      </c>
      <c r="J108" s="7">
        <f t="shared" si="1"/>
        <v>-22.45</v>
      </c>
    </row>
    <row r="109" spans="4:10">
      <c r="E109" s="6" t="s">
        <v>109</v>
      </c>
      <c r="H109" s="7">
        <v>31448.23</v>
      </c>
      <c r="I109" s="7">
        <v>33000</v>
      </c>
      <c r="J109" s="7">
        <f t="shared" si="1"/>
        <v>-1551.77</v>
      </c>
    </row>
    <row r="110" spans="4:10">
      <c r="E110" s="6" t="s">
        <v>110</v>
      </c>
      <c r="H110" s="8">
        <v>40</v>
      </c>
    </row>
    <row r="111" spans="4:10">
      <c r="D111" s="6" t="s">
        <v>111</v>
      </c>
      <c r="H111" s="7">
        <f>ROUND(SUM(H94:H110),5)</f>
        <v>56481.93</v>
      </c>
      <c r="I111" s="7">
        <f>ROUND(SUM(I94:I110),5)</f>
        <v>53972</v>
      </c>
      <c r="J111" s="7">
        <f>ROUND((H111-I111),5)</f>
        <v>2509.9299999999998</v>
      </c>
    </row>
    <row r="112" spans="4:10">
      <c r="D112" s="6" t="s">
        <v>112</v>
      </c>
    </row>
    <row r="113" spans="4:10">
      <c r="E113" s="6" t="s">
        <v>113</v>
      </c>
      <c r="H113" s="7">
        <v>79.989999999999995</v>
      </c>
    </row>
    <row r="114" spans="4:10">
      <c r="E114" s="6" t="s">
        <v>114</v>
      </c>
      <c r="H114" s="7">
        <v>10144.69</v>
      </c>
    </row>
    <row r="115" spans="4:10">
      <c r="E115" s="6" t="s">
        <v>115</v>
      </c>
      <c r="H115" s="7">
        <v>11100</v>
      </c>
    </row>
    <row r="116" spans="4:10">
      <c r="E116" s="6" t="s">
        <v>116</v>
      </c>
      <c r="H116" s="7">
        <v>525</v>
      </c>
      <c r="I116" s="7">
        <v>500</v>
      </c>
      <c r="J116" s="7">
        <f>ROUND((H116-I116),5)</f>
        <v>25</v>
      </c>
    </row>
    <row r="117" spans="4:10">
      <c r="E117" s="6" t="s">
        <v>117</v>
      </c>
      <c r="H117" s="7">
        <v>-57.74</v>
      </c>
    </row>
    <row r="118" spans="4:10">
      <c r="E118" s="6" t="s">
        <v>118</v>
      </c>
      <c r="H118" s="7">
        <v>897.52</v>
      </c>
    </row>
    <row r="119" spans="4:10">
      <c r="E119" s="6" t="s">
        <v>119</v>
      </c>
      <c r="H119" s="7">
        <v>7770</v>
      </c>
      <c r="I119" s="7">
        <v>7770</v>
      </c>
      <c r="J119" s="7">
        <f>ROUND((H119-I119),5)</f>
        <v>0</v>
      </c>
    </row>
    <row r="120" spans="4:10">
      <c r="E120" s="6" t="s">
        <v>120</v>
      </c>
      <c r="H120" s="7">
        <v>8774.98</v>
      </c>
      <c r="I120" s="7">
        <v>9074</v>
      </c>
      <c r="J120" s="7">
        <f>ROUND((H120-I120),5)</f>
        <v>-299.02</v>
      </c>
    </row>
    <row r="121" spans="4:10">
      <c r="E121" s="6" t="s">
        <v>121</v>
      </c>
      <c r="H121" s="7">
        <v>709.82</v>
      </c>
      <c r="I121" s="7">
        <v>754</v>
      </c>
      <c r="J121" s="7">
        <f>ROUND((H121-I121),5)</f>
        <v>-44.18</v>
      </c>
    </row>
    <row r="122" spans="4:10">
      <c r="E122" s="6" t="s">
        <v>122</v>
      </c>
      <c r="H122" s="7">
        <v>48949.93</v>
      </c>
      <c r="I122" s="7">
        <v>52000</v>
      </c>
      <c r="J122" s="7">
        <f>ROUND((H122-I122),5)</f>
        <v>-3050.07</v>
      </c>
    </row>
    <row r="123" spans="4:10">
      <c r="E123" s="6" t="s">
        <v>123</v>
      </c>
      <c r="H123" s="8">
        <v>-1617.94</v>
      </c>
    </row>
    <row r="124" spans="4:10">
      <c r="D124" s="6" t="s">
        <v>124</v>
      </c>
      <c r="H124" s="7">
        <f>ROUND(SUM(H112:H123),5)</f>
        <v>87276.25</v>
      </c>
      <c r="I124" s="7">
        <f>ROUND(SUM(I112:I123),5)</f>
        <v>70098</v>
      </c>
      <c r="J124" s="7">
        <f>ROUND((H124-I124),5)</f>
        <v>17178.25</v>
      </c>
    </row>
    <row r="125" spans="4:10">
      <c r="D125" s="6" t="s">
        <v>125</v>
      </c>
    </row>
    <row r="126" spans="4:10">
      <c r="E126" s="6" t="s">
        <v>126</v>
      </c>
      <c r="H126" s="7">
        <v>3312</v>
      </c>
    </row>
    <row r="127" spans="4:10">
      <c r="E127" s="6" t="s">
        <v>127</v>
      </c>
      <c r="H127" s="7">
        <v>88280.34</v>
      </c>
    </row>
    <row r="128" spans="4:10">
      <c r="E128" s="6" t="s">
        <v>128</v>
      </c>
      <c r="H128" s="7">
        <v>115873.52</v>
      </c>
    </row>
    <row r="129" spans="5:10">
      <c r="E129" s="6" t="s">
        <v>129</v>
      </c>
      <c r="H129" s="7">
        <v>16180.25</v>
      </c>
    </row>
    <row r="130" spans="5:10">
      <c r="E130" s="6" t="s">
        <v>130</v>
      </c>
      <c r="H130" s="7">
        <v>27339.87</v>
      </c>
    </row>
    <row r="131" spans="5:10">
      <c r="E131" s="6" t="s">
        <v>131</v>
      </c>
      <c r="H131" s="7">
        <v>42388.9</v>
      </c>
    </row>
    <row r="132" spans="5:10">
      <c r="E132" s="6" t="s">
        <v>132</v>
      </c>
      <c r="H132" s="7">
        <v>250</v>
      </c>
    </row>
    <row r="133" spans="5:10">
      <c r="E133" s="6" t="s">
        <v>133</v>
      </c>
      <c r="H133" s="7">
        <v>342.53</v>
      </c>
      <c r="I133" s="7">
        <v>382.8</v>
      </c>
      <c r="J133" s="7">
        <f>ROUND((H133-I133),5)</f>
        <v>-40.270000000000003</v>
      </c>
    </row>
    <row r="134" spans="5:10">
      <c r="E134" s="6" t="s">
        <v>134</v>
      </c>
      <c r="H134" s="7">
        <v>15142.27</v>
      </c>
      <c r="I134" s="7">
        <v>21818.15</v>
      </c>
      <c r="J134" s="7">
        <f>ROUND((H134-I134),5)</f>
        <v>-6675.88</v>
      </c>
    </row>
    <row r="135" spans="5:10">
      <c r="E135" s="6" t="s">
        <v>135</v>
      </c>
      <c r="H135" s="7">
        <v>52314.28</v>
      </c>
      <c r="I135" s="7">
        <v>49570.15</v>
      </c>
      <c r="J135" s="7">
        <f>ROUND((H135-I135),5)</f>
        <v>2744.13</v>
      </c>
    </row>
    <row r="136" spans="5:10">
      <c r="E136" s="6" t="s">
        <v>136</v>
      </c>
      <c r="H136" s="7">
        <v>3455.88</v>
      </c>
    </row>
    <row r="137" spans="5:10">
      <c r="E137" s="6" t="s">
        <v>137</v>
      </c>
      <c r="H137" s="7">
        <v>0</v>
      </c>
      <c r="I137" s="7">
        <v>400</v>
      </c>
      <c r="J137" s="7">
        <f t="shared" ref="J137:J153" si="2">ROUND((H137-I137),5)</f>
        <v>-400</v>
      </c>
    </row>
    <row r="138" spans="5:10">
      <c r="E138" s="6" t="s">
        <v>138</v>
      </c>
      <c r="H138" s="7">
        <v>371.3</v>
      </c>
      <c r="I138" s="7">
        <v>400</v>
      </c>
      <c r="J138" s="7">
        <f t="shared" si="2"/>
        <v>-28.7</v>
      </c>
    </row>
    <row r="139" spans="5:10">
      <c r="E139" s="6" t="s">
        <v>139</v>
      </c>
      <c r="H139" s="7">
        <v>7770</v>
      </c>
      <c r="I139" s="7">
        <v>7770</v>
      </c>
      <c r="J139" s="7">
        <f t="shared" si="2"/>
        <v>0</v>
      </c>
    </row>
    <row r="140" spans="5:10">
      <c r="E140" s="6" t="s">
        <v>140</v>
      </c>
      <c r="H140" s="7">
        <v>15540</v>
      </c>
      <c r="I140" s="7">
        <v>15540</v>
      </c>
      <c r="J140" s="7">
        <f t="shared" si="2"/>
        <v>0</v>
      </c>
    </row>
    <row r="141" spans="5:10">
      <c r="E141" s="6" t="s">
        <v>141</v>
      </c>
      <c r="H141" s="7">
        <v>7078</v>
      </c>
      <c r="I141" s="7">
        <v>4606.8</v>
      </c>
      <c r="J141" s="7">
        <f t="shared" si="2"/>
        <v>2471.1999999999998</v>
      </c>
    </row>
    <row r="142" spans="5:10">
      <c r="E142" s="6" t="s">
        <v>142</v>
      </c>
      <c r="H142" s="7">
        <v>3265.84</v>
      </c>
      <c r="I142" s="7">
        <v>4392</v>
      </c>
      <c r="J142" s="7">
        <f t="shared" si="2"/>
        <v>-1126.1600000000001</v>
      </c>
    </row>
    <row r="143" spans="5:10">
      <c r="E143" s="6" t="s">
        <v>143</v>
      </c>
      <c r="H143" s="7">
        <v>2158.29</v>
      </c>
      <c r="I143" s="7">
        <v>698</v>
      </c>
      <c r="J143" s="7">
        <f t="shared" si="2"/>
        <v>1460.29</v>
      </c>
    </row>
    <row r="144" spans="5:10">
      <c r="E144" s="6" t="s">
        <v>144</v>
      </c>
      <c r="H144" s="7">
        <v>11702.49</v>
      </c>
      <c r="I144" s="7">
        <v>12234.2</v>
      </c>
      <c r="J144" s="7">
        <f t="shared" si="2"/>
        <v>-531.71</v>
      </c>
    </row>
    <row r="145" spans="4:10">
      <c r="E145" s="6" t="s">
        <v>145</v>
      </c>
      <c r="H145" s="7">
        <v>278</v>
      </c>
      <c r="I145" s="7">
        <v>232</v>
      </c>
      <c r="J145" s="7">
        <f t="shared" si="2"/>
        <v>46</v>
      </c>
    </row>
    <row r="146" spans="4:10">
      <c r="E146" s="6" t="s">
        <v>146</v>
      </c>
      <c r="H146" s="7">
        <v>1252.77</v>
      </c>
      <c r="I146" s="7">
        <v>1016.6</v>
      </c>
      <c r="J146" s="7">
        <f t="shared" si="2"/>
        <v>236.17</v>
      </c>
    </row>
    <row r="147" spans="4:10">
      <c r="E147" s="6" t="s">
        <v>147</v>
      </c>
      <c r="H147" s="7">
        <v>0</v>
      </c>
      <c r="I147" s="7">
        <v>58</v>
      </c>
      <c r="J147" s="7">
        <f t="shared" si="2"/>
        <v>-58</v>
      </c>
    </row>
    <row r="148" spans="4:10">
      <c r="E148" s="6" t="s">
        <v>148</v>
      </c>
      <c r="H148" s="7">
        <v>5207.5</v>
      </c>
      <c r="I148" s="7">
        <v>8000</v>
      </c>
      <c r="J148" s="7">
        <f t="shared" si="2"/>
        <v>-2792.5</v>
      </c>
    </row>
    <row r="149" spans="4:10">
      <c r="E149" s="6" t="s">
        <v>149</v>
      </c>
      <c r="H149" s="7">
        <v>4167</v>
      </c>
      <c r="I149" s="7">
        <v>10400</v>
      </c>
      <c r="J149" s="7">
        <f t="shared" si="2"/>
        <v>-6233</v>
      </c>
    </row>
    <row r="150" spans="4:10">
      <c r="E150" s="6" t="s">
        <v>150</v>
      </c>
      <c r="H150" s="7">
        <v>7711.5</v>
      </c>
      <c r="I150" s="7">
        <v>8000</v>
      </c>
      <c r="J150" s="7">
        <f t="shared" si="2"/>
        <v>-288.5</v>
      </c>
    </row>
    <row r="151" spans="4:10">
      <c r="E151" s="6" t="s">
        <v>151</v>
      </c>
      <c r="H151" s="7">
        <v>13108.73</v>
      </c>
      <c r="I151" s="7">
        <v>16000</v>
      </c>
      <c r="J151" s="7">
        <f t="shared" si="2"/>
        <v>-2891.27</v>
      </c>
    </row>
    <row r="152" spans="4:10">
      <c r="E152" s="6" t="s">
        <v>152</v>
      </c>
      <c r="H152" s="7">
        <v>74489.84</v>
      </c>
      <c r="I152" s="7">
        <v>70110</v>
      </c>
      <c r="J152" s="7">
        <f t="shared" si="2"/>
        <v>4379.84</v>
      </c>
    </row>
    <row r="153" spans="4:10">
      <c r="E153" s="6" t="s">
        <v>153</v>
      </c>
      <c r="H153" s="7">
        <v>2087.5</v>
      </c>
      <c r="I153" s="7">
        <v>4000</v>
      </c>
      <c r="J153" s="7">
        <f t="shared" si="2"/>
        <v>-1912.5</v>
      </c>
    </row>
    <row r="154" spans="4:10">
      <c r="E154" s="6" t="s">
        <v>154</v>
      </c>
      <c r="H154" s="8">
        <v>6001.11</v>
      </c>
    </row>
    <row r="155" spans="4:10">
      <c r="D155" s="6" t="s">
        <v>155</v>
      </c>
      <c r="H155" s="7">
        <f>ROUND(SUM(H125:H154),5)</f>
        <v>527069.71</v>
      </c>
      <c r="I155" s="7">
        <f>ROUND(SUM(I125:I154),5)</f>
        <v>235628.7</v>
      </c>
      <c r="J155" s="7">
        <f>ROUND((H155-I155),5)</f>
        <v>291441.01</v>
      </c>
    </row>
    <row r="156" spans="4:10">
      <c r="D156" s="6" t="s">
        <v>156</v>
      </c>
      <c r="H156" s="7">
        <v>0</v>
      </c>
    </row>
    <row r="157" spans="4:10">
      <c r="D157" s="6" t="s">
        <v>157</v>
      </c>
      <c r="H157" s="7">
        <v>0</v>
      </c>
    </row>
    <row r="158" spans="4:10">
      <c r="D158" s="6" t="s">
        <v>158</v>
      </c>
    </row>
    <row r="159" spans="4:10">
      <c r="E159" s="6" t="s">
        <v>159</v>
      </c>
      <c r="H159" s="8">
        <v>0</v>
      </c>
    </row>
    <row r="160" spans="4:10">
      <c r="D160" s="6" t="s">
        <v>160</v>
      </c>
      <c r="H160" s="7">
        <f>ROUND(SUM(H158:H159),5)</f>
        <v>0</v>
      </c>
    </row>
    <row r="161" spans="1:10">
      <c r="D161" s="6" t="s">
        <v>161</v>
      </c>
    </row>
    <row r="162" spans="1:10">
      <c r="E162" s="6" t="s">
        <v>162</v>
      </c>
      <c r="H162" s="7">
        <v>0</v>
      </c>
    </row>
    <row r="163" spans="1:10">
      <c r="E163" s="6" t="s">
        <v>163</v>
      </c>
      <c r="H163" s="8">
        <v>0</v>
      </c>
    </row>
    <row r="164" spans="1:10">
      <c r="D164" s="6" t="s">
        <v>164</v>
      </c>
      <c r="H164" s="7">
        <f>ROUND(SUM(H161:H163),5)</f>
        <v>0</v>
      </c>
    </row>
    <row r="165" spans="1:10">
      <c r="D165" s="6" t="s">
        <v>165</v>
      </c>
      <c r="H165" s="7">
        <v>0</v>
      </c>
    </row>
    <row r="166" spans="1:10">
      <c r="D166" s="6" t="s">
        <v>166</v>
      </c>
      <c r="H166" s="8">
        <v>2032.8</v>
      </c>
    </row>
    <row r="167" spans="1:10">
      <c r="C167" s="6" t="s">
        <v>167</v>
      </c>
      <c r="H167" s="8">
        <f>ROUND(H48+H55+H61+H69+H85+H93+H111+H124+SUM(H155:H157)+H160+SUM(H164:H166),5)</f>
        <v>805467.91</v>
      </c>
      <c r="I167" s="8">
        <f>ROUND(I48+I55+I61+I69+I85+I93+I111+I124+SUM(I155:I157)+I160+SUM(I164:I166),5)</f>
        <v>438299.11</v>
      </c>
      <c r="J167" s="8">
        <f>ROUND((H167-I167),5)</f>
        <v>367168.8</v>
      </c>
    </row>
    <row r="168" spans="1:10">
      <c r="B168" s="6" t="s">
        <v>168</v>
      </c>
      <c r="H168" s="7">
        <f>ROUND(H6+H47-H167,5)</f>
        <v>50572.18</v>
      </c>
      <c r="I168" s="7">
        <f>ROUND(I6+I47-I167,5)</f>
        <v>216725.84</v>
      </c>
      <c r="J168" s="7">
        <f>ROUND((H168-I168),5)</f>
        <v>-166153.66</v>
      </c>
    </row>
    <row r="169" spans="1:10">
      <c r="B169" s="6" t="s">
        <v>169</v>
      </c>
    </row>
    <row r="170" spans="1:10">
      <c r="C170" s="6" t="s">
        <v>170</v>
      </c>
    </row>
    <row r="171" spans="1:10">
      <c r="D171" s="6" t="s">
        <v>171</v>
      </c>
      <c r="H171" s="8">
        <v>0</v>
      </c>
      <c r="I171" s="8">
        <v>189000</v>
      </c>
      <c r="J171" s="8">
        <f>ROUND((H171-I171),5)</f>
        <v>-189000</v>
      </c>
    </row>
    <row r="172" spans="1:10">
      <c r="C172" s="6" t="s">
        <v>172</v>
      </c>
      <c r="H172" s="8">
        <f>ROUND(SUM(H170:H171),5)</f>
        <v>0</v>
      </c>
      <c r="I172" s="8">
        <f>ROUND(SUM(I170:I171),5)</f>
        <v>189000</v>
      </c>
      <c r="J172" s="8">
        <f>ROUND((H172-I172),5)</f>
        <v>-189000</v>
      </c>
    </row>
    <row r="173" spans="1:10">
      <c r="B173" s="6" t="s">
        <v>173</v>
      </c>
      <c r="H173" s="8">
        <f>ROUND(H169-H172,5)</f>
        <v>0</v>
      </c>
      <c r="I173" s="8">
        <f>ROUND(I169-I172,5)</f>
        <v>-189000</v>
      </c>
      <c r="J173" s="8">
        <f>ROUND((H173-I173),5)</f>
        <v>189000</v>
      </c>
    </row>
    <row r="174" spans="1:10">
      <c r="A174" s="6" t="s">
        <v>174</v>
      </c>
      <c r="H174" s="9">
        <f>ROUND(H168+H173,5)</f>
        <v>50572.18</v>
      </c>
      <c r="I174" s="9">
        <f>ROUND(I168+I173,5)</f>
        <v>27725.84</v>
      </c>
      <c r="J174" s="9">
        <f>ROUND((H174-I174),5)</f>
        <v>22846.34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2016-04-29T16:28:22Z</dcterms:created>
  <dcterms:modified xsi:type="dcterms:W3CDTF">2016-04-29T16:28:44Z</dcterms:modified>
</cp:coreProperties>
</file>