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120" yWindow="80" windowWidth="13680" windowHeight="14480"/>
  </bookViews>
  <sheets>
    <sheet name="Sheet1" sheetId="1" r:id="rId1"/>
  </sheet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  <c r="H19" i="1"/>
  <c r="H23" i="1"/>
  <c r="H29" i="1"/>
  <c r="H32" i="1"/>
  <c r="H33" i="1"/>
  <c r="H34" i="1"/>
  <c r="H39" i="1"/>
  <c r="H51" i="1"/>
  <c r="H55" i="1"/>
  <c r="H63" i="1"/>
  <c r="H78" i="1"/>
  <c r="H92" i="1"/>
  <c r="H110" i="1"/>
  <c r="H121" i="1"/>
  <c r="H145" i="1"/>
  <c r="H146" i="1"/>
  <c r="H147" i="1"/>
  <c r="H152" i="1"/>
  <c r="H153" i="1"/>
  <c r="H154" i="1"/>
</calcChain>
</file>

<file path=xl/sharedStrings.xml><?xml version="1.0" encoding="utf-8"?>
<sst xmlns="http://schemas.openxmlformats.org/spreadsheetml/2006/main" count="157" uniqueCount="157">
  <si>
    <t>8:43 AM</t>
  </si>
  <si>
    <t>Children's Kiva Montessori School</t>
  </si>
  <si>
    <t>02/02/17</t>
  </si>
  <si>
    <t>Accrual Basis</t>
  </si>
  <si>
    <t>July through December 2016</t>
  </si>
  <si>
    <t>Jul - Dec '16</t>
  </si>
  <si>
    <t>Ordinary Income/Expense</t>
  </si>
  <si>
    <t>Income</t>
  </si>
  <si>
    <t>17999 — Loan Proceeds</t>
  </si>
  <si>
    <t>State Sources</t>
  </si>
  <si>
    <t>3116 — Read Act</t>
  </si>
  <si>
    <t>3115 — ELPA</t>
  </si>
  <si>
    <t>3113 — Capital Construction Funds</t>
  </si>
  <si>
    <t>State Sources - Other</t>
  </si>
  <si>
    <t>Total State Sources</t>
  </si>
  <si>
    <t>1990 — Contributions/Donations</t>
  </si>
  <si>
    <t>1995 — Board Donation</t>
  </si>
  <si>
    <t>1994 — Annual Appeal</t>
  </si>
  <si>
    <t>1991 — Corporate Contributions</t>
  </si>
  <si>
    <t>1990 — Contributions/Donations - Other</t>
  </si>
  <si>
    <t>Total 1990 — Contributions/Donations</t>
  </si>
  <si>
    <t>5710 — District PPOR</t>
  </si>
  <si>
    <t>45000 — Investments</t>
  </si>
  <si>
    <t>45030 — Interest-Savings, Short-term CD</t>
  </si>
  <si>
    <t>Total 45000 — Investments</t>
  </si>
  <si>
    <t>1750 — Local Sources</t>
  </si>
  <si>
    <t>1760 — After School Care</t>
  </si>
  <si>
    <t>1761 — Wednesday Club</t>
  </si>
  <si>
    <t>1770 — Food Program</t>
  </si>
  <si>
    <t>1771 — District Lunch Program</t>
  </si>
  <si>
    <t>Total 1770 — Food Program</t>
  </si>
  <si>
    <t>1780 — Materials Fee</t>
  </si>
  <si>
    <t>1750 — Local Sources - Other</t>
  </si>
  <si>
    <t>Total 1750 — Local Sources</t>
  </si>
  <si>
    <t>Total Income</t>
  </si>
  <si>
    <t>Gross Profit</t>
  </si>
  <si>
    <t>Expense</t>
  </si>
  <si>
    <t>2300 — Other Admin</t>
  </si>
  <si>
    <t>2307 — Other Admin - PERA</t>
  </si>
  <si>
    <t>2305 — Other Admin - Salaries</t>
  </si>
  <si>
    <t>Total 2300 — Other Admin</t>
  </si>
  <si>
    <t>5500 — Interest Expense</t>
  </si>
  <si>
    <t>2200 — Support</t>
  </si>
  <si>
    <t>2251 — Reading Support MC</t>
  </si>
  <si>
    <t>2250 — Support - Reading Specialist Wa</t>
  </si>
  <si>
    <t>2255 — Reading Support - Pera</t>
  </si>
  <si>
    <t>2211 — Suport MC</t>
  </si>
  <si>
    <t>2210 — Support Pera</t>
  </si>
  <si>
    <t>2205 — - Support Salaries</t>
  </si>
  <si>
    <t>Support Supplies</t>
  </si>
  <si>
    <t>Support Travel/Registration</t>
  </si>
  <si>
    <t>2200 — Support - Other</t>
  </si>
  <si>
    <t>Total 2200 — Support</t>
  </si>
  <si>
    <t>3100 — Food Program</t>
  </si>
  <si>
    <t>3103 — RE-1 Lunches</t>
  </si>
  <si>
    <t>3100 — Food Program - Other</t>
  </si>
  <si>
    <t>Total 3100 — Food Program</t>
  </si>
  <si>
    <t>2900 — Other Support</t>
  </si>
  <si>
    <t>Capital Construction for CH</t>
  </si>
  <si>
    <t>2905 — Afterschool</t>
  </si>
  <si>
    <t>2901 — Nurse Consultant</t>
  </si>
  <si>
    <t>2903 — Wednesday Club</t>
  </si>
  <si>
    <t>2902 — Fundraising Fees</t>
  </si>
  <si>
    <t>2900 — Other Support - Other</t>
  </si>
  <si>
    <t>Total 2900 — Other Support</t>
  </si>
  <si>
    <t>2800 — Central Support</t>
  </si>
  <si>
    <t>0525l — Work Comp - Other Admin</t>
  </si>
  <si>
    <t>0526f — Work Comp Bus Manager</t>
  </si>
  <si>
    <t>0526e — Work Comp ED</t>
  </si>
  <si>
    <t>0526d — Work Comp Specials</t>
  </si>
  <si>
    <t>0526c — Work Comp Asst Teach</t>
  </si>
  <si>
    <t>0526b — Work Comp Teachers</t>
  </si>
  <si>
    <t>0526a — Work Comp Subs</t>
  </si>
  <si>
    <t>0525f — Unemp Insur Bus Manager</t>
  </si>
  <si>
    <t>0525d — Unemp Insur Specials</t>
  </si>
  <si>
    <t>0525c — Unemp Insur Asst Teach</t>
  </si>
  <si>
    <t>0525b — Unemp Insur Teachers</t>
  </si>
  <si>
    <t>0521 — Liability Insurance</t>
  </si>
  <si>
    <t>2800 — Central Support - Other</t>
  </si>
  <si>
    <t>Total 2800 — Central Support</t>
  </si>
  <si>
    <t>2600 — Operations &amp; Maintenance</t>
  </si>
  <si>
    <t>2625 — Cleaning Supplies</t>
  </si>
  <si>
    <t>2623 — Water/Sewer/Trash</t>
  </si>
  <si>
    <t>2622 — Atmos</t>
  </si>
  <si>
    <t>2621 — Empire Electri</t>
  </si>
  <si>
    <t>2620 — Sanitation Department</t>
  </si>
  <si>
    <t>2602 — Copier Lease - Copies</t>
  </si>
  <si>
    <t>2601 — Copier Lease</t>
  </si>
  <si>
    <t>Facility Lease</t>
  </si>
  <si>
    <t>Custodian - PERA</t>
  </si>
  <si>
    <t>Custodian Medicare</t>
  </si>
  <si>
    <t>Custodian</t>
  </si>
  <si>
    <t>2600 — Operations &amp; Maintenance - Other</t>
  </si>
  <si>
    <t>Total 2600 — Operations &amp; Maintenance</t>
  </si>
  <si>
    <t>2500 — Business Services</t>
  </si>
  <si>
    <t>Tyler Technologies</t>
  </si>
  <si>
    <t>Grant Travel BM</t>
  </si>
  <si>
    <t>Other</t>
  </si>
  <si>
    <t>Supplies and Materials</t>
  </si>
  <si>
    <t>Website and Email Hosting</t>
  </si>
  <si>
    <t>Printing Binding Copying</t>
  </si>
  <si>
    <t>Advertising</t>
  </si>
  <si>
    <t>Postage</t>
  </si>
  <si>
    <t>Internet</t>
  </si>
  <si>
    <t>Banking Service Fees</t>
  </si>
  <si>
    <t>Legal Fees</t>
  </si>
  <si>
    <t>Business Manager Health Insur</t>
  </si>
  <si>
    <t>Business Manager PERA</t>
  </si>
  <si>
    <t>Business Manager Medicare</t>
  </si>
  <si>
    <t>Salaries - Business Manager</t>
  </si>
  <si>
    <t>2500 — Business Services - Other</t>
  </si>
  <si>
    <t>Total 2500 — Business Services</t>
  </si>
  <si>
    <t>2400 — Adminstration</t>
  </si>
  <si>
    <t>Dues &amp; Fees</t>
  </si>
  <si>
    <t>Other</t>
  </si>
  <si>
    <t>Supplies and Materials</t>
  </si>
  <si>
    <t>Purchased Services</t>
  </si>
  <si>
    <t>ED Health INs</t>
  </si>
  <si>
    <t>PERA - ED</t>
  </si>
  <si>
    <t>Salaries - Office of ED</t>
  </si>
  <si>
    <t>General Admin - MC</t>
  </si>
  <si>
    <t>2400 — Adminstration - Other</t>
  </si>
  <si>
    <t>Total 2400 — Adminstration</t>
  </si>
  <si>
    <t>0100 — Instruction</t>
  </si>
  <si>
    <t>Montessori Workspace</t>
  </si>
  <si>
    <t>Travel/Registration</t>
  </si>
  <si>
    <t>Other — Ohter Purchased Services</t>
  </si>
  <si>
    <t>Teachers Specials MC</t>
  </si>
  <si>
    <t>Contract with CH for Edu Serv</t>
  </si>
  <si>
    <t>Supplies and Materials</t>
  </si>
  <si>
    <t>Field Trips</t>
  </si>
  <si>
    <t>Health Insurance - Asst Teacher</t>
  </si>
  <si>
    <t>Health Insurance - Teachers</t>
  </si>
  <si>
    <t>PERA Teacher Specials</t>
  </si>
  <si>
    <t>PERA Asst Teacher</t>
  </si>
  <si>
    <t>PERA Teachers</t>
  </si>
  <si>
    <t>Asst Teacher Medicare</t>
  </si>
  <si>
    <t>Teachers Medicare</t>
  </si>
  <si>
    <t>Teachers - Substitute MC</t>
  </si>
  <si>
    <t>Special - Music/Art</t>
  </si>
  <si>
    <t>Special - H&amp;W</t>
  </si>
  <si>
    <t>Asst Teachers</t>
  </si>
  <si>
    <t>Teachers</t>
  </si>
  <si>
    <t>Substitute Teacher</t>
  </si>
  <si>
    <t>3.31% G&amp;A Costs</t>
  </si>
  <si>
    <t>0100 — Instruction - Other</t>
  </si>
  <si>
    <t>Total 0100 — Instruction</t>
  </si>
  <si>
    <t>Total Expense</t>
  </si>
  <si>
    <t>Net Ordinary Income</t>
  </si>
  <si>
    <t>Other Income/Expense</t>
  </si>
  <si>
    <t>Other Expense</t>
  </si>
  <si>
    <t>9999 — Building Remodel</t>
  </si>
  <si>
    <t>Grant Reimbursement</t>
  </si>
  <si>
    <t>Total Other Expense</t>
  </si>
  <si>
    <t>Net Other Income</t>
  </si>
  <si>
    <t>Net Income</t>
  </si>
  <si>
    <t>Statement of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</si>
</sst>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;0.00"/>
  </numFmts>
  <fonts count="15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Lucida Grande"/>
      <family val="2"/>
      <scheme val="major"/>
    </font>
    <font>
      <b/>
      <sz val="15"/>
      <color theme="3"/>
      <name val="Georgia"/>
      <family val="2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2"/>
      <color rgb="FF006100"/>
      <name val="Georg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164" fontId="0" fillId="0" borderId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9" fillId="0" borderId="0" xfId="8" applyAlignment="1">
      <alignment horizontal="right"/>
    </xf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9">
    <cellStyle name="Comma" xfId="8" builtinId="3"/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abSelected="1" workbookViewId="0">
      <selection activeCell="A3" sqref="A3"/>
    </sheetView>
  </sheetViews>
  <sheetFormatPr baseColWidth="10" defaultColWidth="8.83203125" defaultRowHeight="12" x14ac:dyDescent="0"/>
  <cols>
    <col min="1" max="6" width="2" bestFit="1" customWidth="1"/>
    <col min="7" max="7" width="30" bestFit="1" customWidth="1"/>
    <col min="8" max="8" width="20" bestFit="1" customWidth="1"/>
  </cols>
  <sheetData>
    <row r="1" spans="1:8" ht="18">
      <c r="A1" s="1" t="s">
        <v>1</v>
      </c>
      <c r="H1" t="s">
        <v>0</v>
      </c>
    </row>
    <row r="2" spans="1:8" ht="21">
      <c r="A2" s="3" t="s">
        <v>156</v>
      </c>
      <c r="H2" s="2" t="s">
        <v>2</v>
      </c>
    </row>
    <row r="3" spans="1:8" ht="16">
      <c r="A3" s="5" t="s">
        <v>4</v>
      </c>
      <c r="H3" s="4" t="s">
        <v>3</v>
      </c>
    </row>
    <row r="4" spans="1:8">
      <c r="H4" s="6" t="s">
        <v>5</v>
      </c>
    </row>
    <row r="5" spans="1:8">
      <c r="B5" s="7" t="s">
        <v>6</v>
      </c>
    </row>
    <row r="6" spans="1:8">
      <c r="D6" s="7" t="s">
        <v>7</v>
      </c>
    </row>
    <row r="7" spans="1:8">
      <c r="E7" s="7" t="s">
        <v>8</v>
      </c>
      <c r="H7" s="8">
        <v>-50000</v>
      </c>
    </row>
    <row r="8" spans="1:8">
      <c r="E8" s="7" t="s">
        <v>9</v>
      </c>
    </row>
    <row r="9" spans="1:8">
      <c r="F9" s="7" t="s">
        <v>10</v>
      </c>
      <c r="H9" s="8">
        <v>16543</v>
      </c>
    </row>
    <row r="10" spans="1:8">
      <c r="F10" s="7" t="s">
        <v>11</v>
      </c>
      <c r="H10" s="8">
        <v>1049.58</v>
      </c>
    </row>
    <row r="11" spans="1:8">
      <c r="F11" s="7" t="s">
        <v>12</v>
      </c>
      <c r="H11" s="8">
        <v>14948.15</v>
      </c>
    </row>
    <row r="12" spans="1:8">
      <c r="F12" s="7" t="s">
        <v>13</v>
      </c>
      <c r="H12" s="9">
        <v>3903.41</v>
      </c>
    </row>
    <row r="13" spans="1:8">
      <c r="E13" s="7" t="s">
        <v>14</v>
      </c>
      <c r="H13" s="8">
        <f>ROUND(SUM(H8:H12),5)</f>
        <v>36444.14</v>
      </c>
    </row>
    <row r="14" spans="1:8">
      <c r="E14" s="7" t="s">
        <v>15</v>
      </c>
    </row>
    <row r="15" spans="1:8">
      <c r="F15" s="7" t="s">
        <v>16</v>
      </c>
      <c r="H15" s="8">
        <v>140</v>
      </c>
    </row>
    <row r="16" spans="1:8">
      <c r="F16" s="7" t="s">
        <v>17</v>
      </c>
      <c r="H16" s="8">
        <v>2950</v>
      </c>
    </row>
    <row r="17" spans="5:8">
      <c r="F17" s="7" t="s">
        <v>18</v>
      </c>
      <c r="H17" s="8">
        <v>9</v>
      </c>
    </row>
    <row r="18" spans="5:8">
      <c r="F18" s="7" t="s">
        <v>19</v>
      </c>
      <c r="H18" s="9">
        <v>250</v>
      </c>
    </row>
    <row r="19" spans="5:8">
      <c r="E19" s="7" t="s">
        <v>20</v>
      </c>
      <c r="H19" s="8">
        <f>ROUND(SUM(H14:H18),5)</f>
        <v>3349</v>
      </c>
    </row>
    <row r="20" spans="5:8">
      <c r="E20" s="7" t="s">
        <v>21</v>
      </c>
      <c r="H20" s="8">
        <v>349723.55</v>
      </c>
    </row>
    <row r="21" spans="5:8">
      <c r="E21" s="7" t="s">
        <v>22</v>
      </c>
    </row>
    <row r="22" spans="5:8">
      <c r="F22" s="7" t="s">
        <v>23</v>
      </c>
      <c r="H22" s="9">
        <v>17.53</v>
      </c>
    </row>
    <row r="23" spans="5:8">
      <c r="E23" s="7" t="s">
        <v>24</v>
      </c>
      <c r="H23" s="8">
        <f>ROUND(SUM(H21:H22),5)</f>
        <v>17.53</v>
      </c>
    </row>
    <row r="24" spans="5:8">
      <c r="E24" s="7" t="s">
        <v>25</v>
      </c>
    </row>
    <row r="25" spans="5:8">
      <c r="F25" s="7" t="s">
        <v>26</v>
      </c>
      <c r="H25" s="8">
        <v>825</v>
      </c>
    </row>
    <row r="26" spans="5:8">
      <c r="F26" s="7" t="s">
        <v>27</v>
      </c>
      <c r="H26" s="8">
        <v>3710</v>
      </c>
    </row>
    <row r="27" spans="5:8">
      <c r="F27" s="7" t="s">
        <v>28</v>
      </c>
    </row>
    <row r="28" spans="5:8">
      <c r="G28" s="7" t="s">
        <v>29</v>
      </c>
      <c r="H28" s="9">
        <v>1567</v>
      </c>
    </row>
    <row r="29" spans="5:8">
      <c r="F29" s="7" t="s">
        <v>30</v>
      </c>
      <c r="H29" s="8">
        <f>ROUND(SUM(H27:H28),5)</f>
        <v>1567</v>
      </c>
    </row>
    <row r="30" spans="5:8">
      <c r="F30" s="7" t="s">
        <v>31</v>
      </c>
      <c r="H30" s="8">
        <v>13330</v>
      </c>
    </row>
    <row r="31" spans="5:8">
      <c r="F31" s="7" t="s">
        <v>32</v>
      </c>
      <c r="H31" s="9">
        <v>465</v>
      </c>
    </row>
    <row r="32" spans="5:8">
      <c r="E32" s="7" t="s">
        <v>33</v>
      </c>
      <c r="H32" s="9">
        <f>ROUND(SUM(H24:H26)+SUM(H29:H31),5)</f>
        <v>19897</v>
      </c>
    </row>
    <row r="33" spans="3:8">
      <c r="D33" s="7" t="s">
        <v>34</v>
      </c>
      <c r="H33" s="9">
        <f>ROUND(SUM(H6:H7)+H13+SUM(H19:H20)+H23+H32,5)</f>
        <v>359431.22</v>
      </c>
    </row>
    <row r="34" spans="3:8">
      <c r="C34" s="7" t="s">
        <v>35</v>
      </c>
      <c r="H34" s="8">
        <f>H33</f>
        <v>359431.22</v>
      </c>
    </row>
    <row r="35" spans="3:8">
      <c r="C35" s="7" t="s">
        <v>36</v>
      </c>
    </row>
    <row r="36" spans="3:8">
      <c r="D36" s="7" t="s">
        <v>37</v>
      </c>
    </row>
    <row r="37" spans="3:8">
      <c r="E37" s="7" t="s">
        <v>38</v>
      </c>
      <c r="H37" s="8">
        <v>0</v>
      </c>
    </row>
    <row r="38" spans="3:8">
      <c r="E38" s="7" t="s">
        <v>39</v>
      </c>
      <c r="H38" s="9">
        <v>-2208.33</v>
      </c>
    </row>
    <row r="39" spans="3:8">
      <c r="D39" s="7" t="s">
        <v>40</v>
      </c>
      <c r="H39" s="8">
        <f>ROUND(SUM(H36:H38),5)</f>
        <v>-2208.33</v>
      </c>
    </row>
    <row r="40" spans="3:8">
      <c r="D40" s="7" t="s">
        <v>41</v>
      </c>
      <c r="H40" s="8">
        <v>3616.18</v>
      </c>
    </row>
    <row r="41" spans="3:8">
      <c r="D41" s="7" t="s">
        <v>42</v>
      </c>
    </row>
    <row r="42" spans="3:8">
      <c r="E42" s="7" t="s">
        <v>43</v>
      </c>
      <c r="H42" s="8">
        <v>241.03</v>
      </c>
    </row>
    <row r="43" spans="3:8">
      <c r="E43" s="7" t="s">
        <v>44</v>
      </c>
      <c r="H43" s="8">
        <v>16621.04</v>
      </c>
    </row>
    <row r="44" spans="3:8">
      <c r="E44" s="7" t="s">
        <v>45</v>
      </c>
      <c r="H44" s="8">
        <v>0</v>
      </c>
    </row>
    <row r="45" spans="3:8">
      <c r="E45" s="7" t="s">
        <v>46</v>
      </c>
      <c r="H45" s="8">
        <v>134.16999999999999</v>
      </c>
    </row>
    <row r="46" spans="3:8">
      <c r="E46" s="7" t="s">
        <v>47</v>
      </c>
      <c r="H46" s="8">
        <v>2159.94</v>
      </c>
    </row>
    <row r="47" spans="3:8">
      <c r="E47" s="7" t="s">
        <v>48</v>
      </c>
      <c r="H47" s="8">
        <v>9315</v>
      </c>
    </row>
    <row r="48" spans="3:8">
      <c r="E48" s="7" t="s">
        <v>49</v>
      </c>
      <c r="H48" s="8">
        <v>396.37</v>
      </c>
    </row>
    <row r="49" spans="4:8">
      <c r="E49" s="7" t="s">
        <v>50</v>
      </c>
      <c r="H49" s="8">
        <v>518.51</v>
      </c>
    </row>
    <row r="50" spans="4:8">
      <c r="E50" s="7" t="s">
        <v>51</v>
      </c>
      <c r="H50" s="9">
        <v>0</v>
      </c>
    </row>
    <row r="51" spans="4:8">
      <c r="D51" s="7" t="s">
        <v>52</v>
      </c>
      <c r="H51" s="8">
        <f>ROUND(SUM(H41:H50),5)</f>
        <v>29386.06</v>
      </c>
    </row>
    <row r="52" spans="4:8">
      <c r="D52" s="7" t="s">
        <v>53</v>
      </c>
    </row>
    <row r="53" spans="4:8">
      <c r="E53" s="7" t="s">
        <v>54</v>
      </c>
      <c r="H53" s="8">
        <v>1388</v>
      </c>
    </row>
    <row r="54" spans="4:8">
      <c r="E54" s="7" t="s">
        <v>55</v>
      </c>
      <c r="H54" s="9">
        <v>73.650000000000006</v>
      </c>
    </row>
    <row r="55" spans="4:8">
      <c r="D55" s="7" t="s">
        <v>56</v>
      </c>
      <c r="H55" s="8">
        <f>ROUND(SUM(H52:H54),5)</f>
        <v>1461.65</v>
      </c>
    </row>
    <row r="56" spans="4:8">
      <c r="D56" s="7" t="s">
        <v>57</v>
      </c>
    </row>
    <row r="57" spans="4:8">
      <c r="E57" s="7" t="s">
        <v>58</v>
      </c>
      <c r="H57" s="8">
        <v>0</v>
      </c>
    </row>
    <row r="58" spans="4:8">
      <c r="E58" s="7" t="s">
        <v>59</v>
      </c>
      <c r="H58" s="8">
        <v>0</v>
      </c>
    </row>
    <row r="59" spans="4:8">
      <c r="E59" s="7" t="s">
        <v>60</v>
      </c>
      <c r="H59" s="8">
        <v>1000</v>
      </c>
    </row>
    <row r="60" spans="4:8">
      <c r="E60" s="7" t="s">
        <v>61</v>
      </c>
      <c r="H60" s="8">
        <v>3789.86</v>
      </c>
    </row>
    <row r="61" spans="4:8">
      <c r="E61" s="7" t="s">
        <v>62</v>
      </c>
      <c r="H61" s="8">
        <v>6.89</v>
      </c>
    </row>
    <row r="62" spans="4:8">
      <c r="E62" s="7" t="s">
        <v>63</v>
      </c>
      <c r="H62" s="9">
        <v>5571.5</v>
      </c>
    </row>
    <row r="63" spans="4:8">
      <c r="D63" s="7" t="s">
        <v>64</v>
      </c>
      <c r="H63" s="8">
        <f>ROUND(SUM(H56:H62),5)</f>
        <v>10368.25</v>
      </c>
    </row>
    <row r="64" spans="4:8">
      <c r="D64" s="7" t="s">
        <v>65</v>
      </c>
    </row>
    <row r="65" spans="4:8">
      <c r="E65" s="7" t="s">
        <v>66</v>
      </c>
      <c r="H65" s="8">
        <v>163.38</v>
      </c>
    </row>
    <row r="66" spans="4:8">
      <c r="E66" s="7" t="s">
        <v>67</v>
      </c>
      <c r="H66" s="8">
        <v>432.12</v>
      </c>
    </row>
    <row r="67" spans="4:8">
      <c r="E67" s="7" t="s">
        <v>68</v>
      </c>
      <c r="H67" s="8">
        <v>864.24</v>
      </c>
    </row>
    <row r="68" spans="4:8">
      <c r="E68" s="7" t="s">
        <v>69</v>
      </c>
      <c r="H68" s="8">
        <v>531.84</v>
      </c>
    </row>
    <row r="69" spans="4:8">
      <c r="E69" s="7" t="s">
        <v>70</v>
      </c>
      <c r="H69" s="8">
        <v>332.4</v>
      </c>
    </row>
    <row r="70" spans="4:8">
      <c r="E70" s="7" t="s">
        <v>71</v>
      </c>
      <c r="H70" s="8">
        <v>530.91999999999996</v>
      </c>
    </row>
    <row r="71" spans="4:8">
      <c r="E71" s="7" t="s">
        <v>72</v>
      </c>
      <c r="H71" s="8">
        <v>54.48</v>
      </c>
    </row>
    <row r="72" spans="4:8">
      <c r="E72" s="7" t="s">
        <v>73</v>
      </c>
      <c r="H72" s="8">
        <v>171.21</v>
      </c>
    </row>
    <row r="73" spans="4:8">
      <c r="E73" s="7" t="s">
        <v>74</v>
      </c>
      <c r="H73" s="8">
        <v>143.1</v>
      </c>
    </row>
    <row r="74" spans="4:8">
      <c r="E74" s="7" t="s">
        <v>75</v>
      </c>
      <c r="H74" s="8">
        <v>189.13</v>
      </c>
    </row>
    <row r="75" spans="4:8">
      <c r="E75" s="7" t="s">
        <v>76</v>
      </c>
      <c r="H75" s="8">
        <v>193.15</v>
      </c>
    </row>
    <row r="76" spans="4:8">
      <c r="E76" s="7" t="s">
        <v>77</v>
      </c>
      <c r="H76" s="8">
        <v>13305</v>
      </c>
    </row>
    <row r="77" spans="4:8">
      <c r="E77" s="7" t="s">
        <v>78</v>
      </c>
      <c r="H77" s="9">
        <v>-0.3</v>
      </c>
    </row>
    <row r="78" spans="4:8">
      <c r="D78" s="7" t="s">
        <v>79</v>
      </c>
      <c r="H78" s="8">
        <f>ROUND(SUM(H64:H77),5)</f>
        <v>16910.669999999998</v>
      </c>
    </row>
    <row r="79" spans="4:8">
      <c r="D79" s="7" t="s">
        <v>80</v>
      </c>
    </row>
    <row r="80" spans="4:8">
      <c r="E80" s="7" t="s">
        <v>81</v>
      </c>
      <c r="H80" s="8">
        <v>688.39</v>
      </c>
    </row>
    <row r="81" spans="4:8">
      <c r="E81" s="7" t="s">
        <v>82</v>
      </c>
      <c r="H81" s="8">
        <v>884</v>
      </c>
    </row>
    <row r="82" spans="4:8">
      <c r="E82" s="7" t="s">
        <v>83</v>
      </c>
      <c r="H82" s="8">
        <v>849.8</v>
      </c>
    </row>
    <row r="83" spans="4:8">
      <c r="E83" s="7" t="s">
        <v>84</v>
      </c>
      <c r="H83" s="8">
        <v>2007.04</v>
      </c>
    </row>
    <row r="84" spans="4:8">
      <c r="E84" s="7" t="s">
        <v>85</v>
      </c>
      <c r="H84" s="8">
        <v>310</v>
      </c>
    </row>
    <row r="85" spans="4:8">
      <c r="E85" s="7" t="s">
        <v>86</v>
      </c>
      <c r="H85" s="8">
        <v>868.56</v>
      </c>
    </row>
    <row r="86" spans="4:8">
      <c r="E86" s="7" t="s">
        <v>87</v>
      </c>
      <c r="H86" s="8">
        <v>943.38</v>
      </c>
    </row>
    <row r="87" spans="4:8">
      <c r="E87" s="7" t="s">
        <v>88</v>
      </c>
      <c r="H87" s="8">
        <v>16733.46</v>
      </c>
    </row>
    <row r="88" spans="4:8">
      <c r="E88" s="7" t="s">
        <v>89</v>
      </c>
      <c r="H88" s="8">
        <v>752.85</v>
      </c>
    </row>
    <row r="89" spans="4:8">
      <c r="E89" s="7" t="s">
        <v>90</v>
      </c>
      <c r="H89" s="8">
        <v>86.15</v>
      </c>
    </row>
    <row r="90" spans="4:8">
      <c r="E90" s="7" t="s">
        <v>91</v>
      </c>
      <c r="H90" s="8">
        <v>4658.26</v>
      </c>
    </row>
    <row r="91" spans="4:8">
      <c r="E91" s="7" t="s">
        <v>92</v>
      </c>
      <c r="H91" s="9">
        <v>1819.45</v>
      </c>
    </row>
    <row r="92" spans="4:8">
      <c r="D92" s="7" t="s">
        <v>93</v>
      </c>
      <c r="H92" s="8">
        <f>ROUND(SUM(H79:H91),5)</f>
        <v>30601.34</v>
      </c>
    </row>
    <row r="93" spans="4:8">
      <c r="D93" s="7" t="s">
        <v>94</v>
      </c>
    </row>
    <row r="94" spans="4:8">
      <c r="E94" s="7" t="s">
        <v>95</v>
      </c>
      <c r="H94" s="8">
        <v>2300.25</v>
      </c>
    </row>
    <row r="95" spans="4:8">
      <c r="E95" s="7" t="s">
        <v>96</v>
      </c>
      <c r="H95" s="8">
        <v>0</v>
      </c>
    </row>
    <row r="96" spans="4:8">
      <c r="E96" s="7" t="s">
        <v>97</v>
      </c>
      <c r="H96" s="8">
        <v>320.70999999999998</v>
      </c>
    </row>
    <row r="97" spans="4:8">
      <c r="E97" s="7" t="s">
        <v>98</v>
      </c>
      <c r="H97" s="8">
        <v>30</v>
      </c>
    </row>
    <row r="98" spans="4:8">
      <c r="E98" s="7" t="s">
        <v>99</v>
      </c>
      <c r="H98" s="8">
        <v>1029.95</v>
      </c>
    </row>
    <row r="99" spans="4:8">
      <c r="E99" s="7" t="s">
        <v>100</v>
      </c>
      <c r="H99" s="8">
        <v>411.35</v>
      </c>
    </row>
    <row r="100" spans="4:8">
      <c r="E100" s="7" t="s">
        <v>101</v>
      </c>
      <c r="H100" s="8">
        <v>280.62</v>
      </c>
    </row>
    <row r="101" spans="4:8">
      <c r="E101" s="7" t="s">
        <v>102</v>
      </c>
      <c r="H101" s="8">
        <v>49.82</v>
      </c>
    </row>
    <row r="102" spans="4:8">
      <c r="E102" s="7" t="s">
        <v>103</v>
      </c>
      <c r="H102" s="8">
        <v>2526.27</v>
      </c>
    </row>
    <row r="103" spans="4:8">
      <c r="E103" s="7" t="s">
        <v>104</v>
      </c>
      <c r="H103" s="8">
        <v>162</v>
      </c>
    </row>
    <row r="104" spans="4:8">
      <c r="E104" s="7" t="s">
        <v>105</v>
      </c>
      <c r="H104" s="8">
        <v>7244.98</v>
      </c>
    </row>
    <row r="105" spans="4:8">
      <c r="E105" s="7" t="s">
        <v>106</v>
      </c>
      <c r="H105" s="8">
        <v>1863.24</v>
      </c>
    </row>
    <row r="106" spans="4:8">
      <c r="E106" s="7" t="s">
        <v>107</v>
      </c>
      <c r="H106" s="8">
        <v>2264.88</v>
      </c>
    </row>
    <row r="107" spans="4:8">
      <c r="E107" s="7" t="s">
        <v>108</v>
      </c>
      <c r="H107" s="8">
        <v>207.78</v>
      </c>
    </row>
    <row r="108" spans="4:8">
      <c r="E108" s="7" t="s">
        <v>109</v>
      </c>
      <c r="H108" s="8">
        <v>14326.8</v>
      </c>
    </row>
    <row r="109" spans="4:8">
      <c r="E109" s="7" t="s">
        <v>110</v>
      </c>
      <c r="H109" s="9">
        <v>366.97</v>
      </c>
    </row>
    <row r="110" spans="4:8">
      <c r="D110" s="7" t="s">
        <v>111</v>
      </c>
      <c r="H110" s="8">
        <f>ROUND(SUM(H93:H109),5)</f>
        <v>33385.620000000003</v>
      </c>
    </row>
    <row r="111" spans="4:8">
      <c r="D111" s="7" t="s">
        <v>112</v>
      </c>
    </row>
    <row r="112" spans="4:8">
      <c r="E112" s="7" t="s">
        <v>113</v>
      </c>
      <c r="H112" s="8">
        <v>742</v>
      </c>
    </row>
    <row r="113" spans="4:8">
      <c r="E113" s="7" t="s">
        <v>114</v>
      </c>
      <c r="H113" s="8">
        <v>1085.3800000000001</v>
      </c>
    </row>
    <row r="114" spans="4:8">
      <c r="E114" s="7" t="s">
        <v>115</v>
      </c>
      <c r="H114" s="8">
        <v>1036.67</v>
      </c>
    </row>
    <row r="115" spans="4:8">
      <c r="E115" s="7" t="s">
        <v>116</v>
      </c>
      <c r="H115" s="8">
        <v>1000</v>
      </c>
    </row>
    <row r="116" spans="4:8">
      <c r="E116" s="7" t="s">
        <v>117</v>
      </c>
      <c r="H116" s="8">
        <v>2500</v>
      </c>
    </row>
    <row r="117" spans="4:8">
      <c r="E117" s="7" t="s">
        <v>118</v>
      </c>
      <c r="H117" s="8">
        <v>5074.8</v>
      </c>
    </row>
    <row r="118" spans="4:8">
      <c r="E118" s="7" t="s">
        <v>119</v>
      </c>
      <c r="H118" s="8">
        <v>28708.29</v>
      </c>
    </row>
    <row r="119" spans="4:8">
      <c r="E119" s="7" t="s">
        <v>120</v>
      </c>
      <c r="H119" s="8">
        <v>416.26</v>
      </c>
    </row>
    <row r="120" spans="4:8">
      <c r="E120" s="7" t="s">
        <v>121</v>
      </c>
      <c r="H120" s="9">
        <v>100</v>
      </c>
    </row>
    <row r="121" spans="4:8">
      <c r="D121" s="7" t="s">
        <v>122</v>
      </c>
      <c r="H121" s="8">
        <f>ROUND(SUM(H111:H120),5)</f>
        <v>40663.4</v>
      </c>
    </row>
    <row r="122" spans="4:8">
      <c r="D122" s="7" t="s">
        <v>123</v>
      </c>
    </row>
    <row r="123" spans="4:8">
      <c r="E123" s="7" t="s">
        <v>124</v>
      </c>
      <c r="H123" s="8">
        <v>300</v>
      </c>
    </row>
    <row r="124" spans="4:8">
      <c r="E124" s="7" t="s">
        <v>125</v>
      </c>
      <c r="H124" s="8">
        <v>5260.39</v>
      </c>
    </row>
    <row r="125" spans="4:8">
      <c r="E125" s="7" t="s">
        <v>126</v>
      </c>
      <c r="H125" s="8">
        <v>1099.43</v>
      </c>
    </row>
    <row r="126" spans="4:8">
      <c r="E126" s="7" t="s">
        <v>127</v>
      </c>
      <c r="H126" s="8">
        <v>97.38</v>
      </c>
    </row>
    <row r="127" spans="4:8">
      <c r="E127" s="7" t="s">
        <v>128</v>
      </c>
      <c r="H127" s="8">
        <v>54116.959999999999</v>
      </c>
    </row>
    <row r="128" spans="4:8">
      <c r="E128" s="7" t="s">
        <v>129</v>
      </c>
      <c r="H128" s="8">
        <v>8279.36</v>
      </c>
    </row>
    <row r="129" spans="5:8">
      <c r="E129" s="7" t="s">
        <v>130</v>
      </c>
      <c r="H129" s="8">
        <v>400</v>
      </c>
    </row>
    <row r="130" spans="5:8">
      <c r="E130" s="7" t="s">
        <v>131</v>
      </c>
      <c r="H130" s="8">
        <v>6467.52</v>
      </c>
    </row>
    <row r="131" spans="5:8">
      <c r="E131" s="7" t="s">
        <v>132</v>
      </c>
      <c r="H131" s="8">
        <v>6521.34</v>
      </c>
    </row>
    <row r="132" spans="5:8">
      <c r="E132" s="7" t="s">
        <v>133</v>
      </c>
      <c r="H132" s="8">
        <v>2216.61</v>
      </c>
    </row>
    <row r="133" spans="5:8">
      <c r="E133" s="7" t="s">
        <v>134</v>
      </c>
      <c r="H133" s="8">
        <v>4754.0600000000004</v>
      </c>
    </row>
    <row r="134" spans="5:8">
      <c r="E134" s="7" t="s">
        <v>135</v>
      </c>
      <c r="H134" s="8">
        <v>10192.530000000001</v>
      </c>
    </row>
    <row r="135" spans="5:8">
      <c r="E135" s="7" t="s">
        <v>136</v>
      </c>
      <c r="H135" s="8">
        <v>612.54</v>
      </c>
    </row>
    <row r="136" spans="5:8">
      <c r="E136" s="7" t="s">
        <v>137</v>
      </c>
      <c r="H136" s="8">
        <v>353.97</v>
      </c>
    </row>
    <row r="137" spans="5:8">
      <c r="E137" s="7" t="s">
        <v>138</v>
      </c>
      <c r="H137" s="8">
        <v>11.9</v>
      </c>
    </row>
    <row r="138" spans="5:8">
      <c r="E138" s="7" t="s">
        <v>139</v>
      </c>
      <c r="H138" s="8">
        <v>6453.75</v>
      </c>
    </row>
    <row r="139" spans="5:8">
      <c r="E139" s="7" t="s">
        <v>140</v>
      </c>
      <c r="H139" s="8">
        <v>5189.5</v>
      </c>
    </row>
    <row r="140" spans="5:8">
      <c r="E140" s="7" t="s">
        <v>141</v>
      </c>
      <c r="H140" s="8">
        <v>22448.31</v>
      </c>
    </row>
    <row r="141" spans="5:8">
      <c r="E141" s="7" t="s">
        <v>142</v>
      </c>
      <c r="H141" s="8">
        <v>46294.97</v>
      </c>
    </row>
    <row r="142" spans="5:8">
      <c r="E142" s="7" t="s">
        <v>143</v>
      </c>
      <c r="H142" s="8">
        <v>662.01</v>
      </c>
    </row>
    <row r="143" spans="5:8">
      <c r="E143" s="7" t="s">
        <v>144</v>
      </c>
      <c r="H143" s="8">
        <v>12529.35</v>
      </c>
    </row>
    <row r="144" spans="5:8">
      <c r="E144" s="7" t="s">
        <v>145</v>
      </c>
      <c r="H144" s="9">
        <v>301.70999999999998</v>
      </c>
    </row>
    <row r="145" spans="1:8">
      <c r="D145" s="7" t="s">
        <v>146</v>
      </c>
      <c r="H145" s="9">
        <f>ROUND(SUM(H122:H144),5)</f>
        <v>194563.59</v>
      </c>
    </row>
    <row r="146" spans="1:8">
      <c r="C146" s="7" t="s">
        <v>147</v>
      </c>
      <c r="H146" s="9">
        <f>ROUND(H35+SUM(H39:H40)+H51+H55+H63+H78+H92+H110+H121+H145,5)</f>
        <v>358748.43</v>
      </c>
    </row>
    <row r="147" spans="1:8">
      <c r="B147" s="7" t="s">
        <v>148</v>
      </c>
      <c r="H147" s="8">
        <f>ROUND(H5+H34-H146,5)</f>
        <v>682.79</v>
      </c>
    </row>
    <row r="148" spans="1:8">
      <c r="B148" s="7" t="s">
        <v>149</v>
      </c>
    </row>
    <row r="149" spans="1:8">
      <c r="C149" s="7" t="s">
        <v>150</v>
      </c>
    </row>
    <row r="150" spans="1:8">
      <c r="D150" s="7" t="s">
        <v>151</v>
      </c>
      <c r="H150" s="8">
        <v>0</v>
      </c>
    </row>
    <row r="151" spans="1:8">
      <c r="D151" s="7" t="s">
        <v>152</v>
      </c>
      <c r="H151" s="9">
        <v>0</v>
      </c>
    </row>
    <row r="152" spans="1:8">
      <c r="C152" s="7" t="s">
        <v>153</v>
      </c>
      <c r="H152" s="9">
        <f>ROUND(SUM(H149:H151),5)</f>
        <v>0</v>
      </c>
    </row>
    <row r="153" spans="1:8">
      <c r="B153" s="7" t="s">
        <v>154</v>
      </c>
      <c r="H153" s="9">
        <f>ROUND(H148-H152,5)</f>
        <v>0</v>
      </c>
    </row>
    <row r="154" spans="1:8">
      <c r="A154" s="7" t="s">
        <v>155</v>
      </c>
      <c r="H154" s="10">
        <f>ROUND(H147+H153,5)</f>
        <v>682.79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Josh Warinner</cp:lastModifiedBy>
  <dcterms:created xsi:type="dcterms:W3CDTF">2017-02-02T15:43:22Z</dcterms:created>
  <dcterms:modified xsi:type="dcterms:W3CDTF">2017-02-02T15:44:07Z</dcterms:modified>
</cp:coreProperties>
</file>