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120" yWindow="80" windowWidth="1368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4" i="1"/>
  <c r="H18" i="1"/>
  <c r="H24" i="1"/>
  <c r="H27" i="1"/>
  <c r="H28" i="1"/>
  <c r="H29" i="1"/>
  <c r="H34" i="1"/>
  <c r="H45" i="1"/>
  <c r="H49" i="1"/>
  <c r="H55" i="1"/>
  <c r="H64" i="1"/>
  <c r="H78" i="1"/>
  <c r="H96" i="1"/>
  <c r="H106" i="1"/>
  <c r="H129" i="1"/>
  <c r="H130" i="1"/>
  <c r="H131" i="1"/>
  <c r="H136" i="1"/>
  <c r="H137" i="1"/>
  <c r="H138" i="1"/>
</calcChain>
</file>

<file path=xl/sharedStrings.xml><?xml version="1.0" encoding="utf-8"?>
<sst xmlns="http://schemas.openxmlformats.org/spreadsheetml/2006/main" count="141" uniqueCount="141">
  <si>
    <t>8:32 AM</t>
  </si>
  <si>
    <t>Children's Kiva Montessori School</t>
  </si>
  <si>
    <t>02/02/17</t>
  </si>
  <si>
    <t>Accrual Basis</t>
  </si>
  <si>
    <t>July through September 2016</t>
  </si>
  <si>
    <t>Jul - Sep '16</t>
  </si>
  <si>
    <t>Ordinary Income/Expense</t>
  </si>
  <si>
    <t>Income</t>
  </si>
  <si>
    <t>17999 — Loan Proceeds</t>
  </si>
  <si>
    <t>State Sources</t>
  </si>
  <si>
    <t>3116 — Read Act</t>
  </si>
  <si>
    <t>3113 — Capital Construction Funds</t>
  </si>
  <si>
    <t>Total State Sources</t>
  </si>
  <si>
    <t>1990 — Contributions/Donations</t>
  </si>
  <si>
    <t>1991 — Corporate Contributions</t>
  </si>
  <si>
    <t>Total 1990 — Contributions/Donations</t>
  </si>
  <si>
    <t>5710 — District PPOR</t>
  </si>
  <si>
    <t>45000 — Investments</t>
  </si>
  <si>
    <t>45030 — Interest-Savings, Short-term CD</t>
  </si>
  <si>
    <t>Total 45000 — Investments</t>
  </si>
  <si>
    <t>1750 — Local Sources</t>
  </si>
  <si>
    <t>1760 — After School Care</t>
  </si>
  <si>
    <t>1761 — Wednesday Club</t>
  </si>
  <si>
    <t>1770 — Food Program</t>
  </si>
  <si>
    <t>1771 — District Lunch Program</t>
  </si>
  <si>
    <t>Total 1770 — Food Program</t>
  </si>
  <si>
    <t>1780 — Materials Fee</t>
  </si>
  <si>
    <t>1750 — Local Sources - Other</t>
  </si>
  <si>
    <t>Total 1750 — Local Sources</t>
  </si>
  <si>
    <t>Total Income</t>
  </si>
  <si>
    <t>Gross Profit</t>
  </si>
  <si>
    <t>Expense</t>
  </si>
  <si>
    <t>2300 — Other Admin</t>
  </si>
  <si>
    <t>2307 — Other Admin - PERA</t>
  </si>
  <si>
    <t>2305 — Other Admin - Salaries</t>
  </si>
  <si>
    <t>Total 2300 — Other Admin</t>
  </si>
  <si>
    <t>5500 — Interest Expense</t>
  </si>
  <si>
    <t>2200 — Support</t>
  </si>
  <si>
    <t>2251 — Reading Support MC</t>
  </si>
  <si>
    <t>2250 — Support - Reading Specialist Wa</t>
  </si>
  <si>
    <t>2255 — Reading Support - Pera</t>
  </si>
  <si>
    <t>2211 — Suport MC</t>
  </si>
  <si>
    <t>2210 — Support Pera</t>
  </si>
  <si>
    <t>2205 — - Support Salaries</t>
  </si>
  <si>
    <t>Support Travel/Registration</t>
  </si>
  <si>
    <t>2200 — Support - Other</t>
  </si>
  <si>
    <t>Total 2200 — Support</t>
  </si>
  <si>
    <t>3100 — Food Program</t>
  </si>
  <si>
    <t>3103 — RE-1 Lunches</t>
  </si>
  <si>
    <t>3100 — Food Program - Other</t>
  </si>
  <si>
    <t>Total 3100 — Food Program</t>
  </si>
  <si>
    <t>2900 — Other Support</t>
  </si>
  <si>
    <t>Capital Construction for CH</t>
  </si>
  <si>
    <t>2905 — Afterschool</t>
  </si>
  <si>
    <t>2903 — Wednesday Club</t>
  </si>
  <si>
    <t>2900 — Other Support - Other</t>
  </si>
  <si>
    <t>Total 2900 — Other Support</t>
  </si>
  <si>
    <t>2800 — Central Support</t>
  </si>
  <si>
    <t>0526f — Work Comp Bus Manager</t>
  </si>
  <si>
    <t>0526e — Work Comp ED</t>
  </si>
  <si>
    <t>0526d — Work Comp Specials</t>
  </si>
  <si>
    <t>0526c — Work Comp Asst Teach</t>
  </si>
  <si>
    <t>0526b — Work Comp Teachers</t>
  </si>
  <si>
    <t>0526a — Work Comp Subs</t>
  </si>
  <si>
    <t>0521 — Liability Insurance</t>
  </si>
  <si>
    <t>Total 2800 — Central Support</t>
  </si>
  <si>
    <t>2600 — Operations &amp; Maintenance</t>
  </si>
  <si>
    <t>2625 — Cleaning Supplies</t>
  </si>
  <si>
    <t>2623 — Water/Sewer/Trash</t>
  </si>
  <si>
    <t>2622 — Atmos</t>
  </si>
  <si>
    <t>2621 — Empire Electri</t>
  </si>
  <si>
    <t>2620 — Sanitation Department</t>
  </si>
  <si>
    <t>2602 — Copier Lease - Copies</t>
  </si>
  <si>
    <t>2601 — Copier Lease</t>
  </si>
  <si>
    <t>Facility Lease</t>
  </si>
  <si>
    <t>Custodian - PERA</t>
  </si>
  <si>
    <t>Custodian Medicare</t>
  </si>
  <si>
    <t>Custodian</t>
  </si>
  <si>
    <t>2600 — Operations &amp; Maintenance - Other</t>
  </si>
  <si>
    <t>Total 2600 — Operations &amp; Maintenance</t>
  </si>
  <si>
    <t>2500 — Business Services</t>
  </si>
  <si>
    <t>Tyler Technologies</t>
  </si>
  <si>
    <t>Grant Travel BM</t>
  </si>
  <si>
    <t>Other</t>
  </si>
  <si>
    <t>Supplies and Materials</t>
  </si>
  <si>
    <t>Website and Email Hosting</t>
  </si>
  <si>
    <t>Printing Binding Copying</t>
  </si>
  <si>
    <t>Advertising</t>
  </si>
  <si>
    <t>Postage</t>
  </si>
  <si>
    <t>Internet</t>
  </si>
  <si>
    <t>Banking Service Fees</t>
  </si>
  <si>
    <t>Legal Fees</t>
  </si>
  <si>
    <t>Business Manager Health Insur</t>
  </si>
  <si>
    <t>Business Manager PERA</t>
  </si>
  <si>
    <t>Business Manager Medicare</t>
  </si>
  <si>
    <t>Salaries - Business Manager</t>
  </si>
  <si>
    <t>2500 — Business Services - Other</t>
  </si>
  <si>
    <t>Total 2500 — Business Services</t>
  </si>
  <si>
    <t>2400 — Adminstration</t>
  </si>
  <si>
    <t>Dues &amp; Fees</t>
  </si>
  <si>
    <t>Other</t>
  </si>
  <si>
    <t>Supplies and Materials</t>
  </si>
  <si>
    <t>ED Health INs</t>
  </si>
  <si>
    <t>PERA - ED</t>
  </si>
  <si>
    <t>Salaries - Office of ED</t>
  </si>
  <si>
    <t>General Admin - MC</t>
  </si>
  <si>
    <t>2400 — Adminstration - Other</t>
  </si>
  <si>
    <t>Total 2400 — Adminstration</t>
  </si>
  <si>
    <t>0100 — Instruction</t>
  </si>
  <si>
    <t>Montessori Workspace</t>
  </si>
  <si>
    <t>Travel/Registration</t>
  </si>
  <si>
    <t>Other — Ohter Purchased Services</t>
  </si>
  <si>
    <t>Teachers Specials MC</t>
  </si>
  <si>
    <t>Contract with CH for Edu Serv</t>
  </si>
  <si>
    <t>Supplies and Materials</t>
  </si>
  <si>
    <t>Field Trips</t>
  </si>
  <si>
    <t>Health Insurance - Asst Teacher</t>
  </si>
  <si>
    <t>Health Insurance - Teachers</t>
  </si>
  <si>
    <t>PERA Teacher Specials</t>
  </si>
  <si>
    <t>PERA Asst Teacher</t>
  </si>
  <si>
    <t>PERA Teachers</t>
  </si>
  <si>
    <t>Asst Teacher Medicare</t>
  </si>
  <si>
    <t>Teachers Medicare</t>
  </si>
  <si>
    <t>Special - Music/Art</t>
  </si>
  <si>
    <t>Special - H&amp;W</t>
  </si>
  <si>
    <t>Asst Teachers</t>
  </si>
  <si>
    <t>Teachers</t>
  </si>
  <si>
    <t>Substitute Teacher</t>
  </si>
  <si>
    <t>3.31% G&amp;A Costs</t>
  </si>
  <si>
    <t>0100 — Instruction - Other</t>
  </si>
  <si>
    <t>Total 0100 — Instruction</t>
  </si>
  <si>
    <t>Total Expense</t>
  </si>
  <si>
    <t>Net Ordinary Income</t>
  </si>
  <si>
    <t>Other Income/Expense</t>
  </si>
  <si>
    <t>Other Expense</t>
  </si>
  <si>
    <t>9999 — Building Remodel</t>
  </si>
  <si>
    <t>Grant Reimbursement</t>
  </si>
  <si>
    <t>Total Other Expense</t>
  </si>
  <si>
    <t>Net Other Income</t>
  </si>
  <si>
    <t>Net Income</t>
  </si>
  <si>
    <t>Statement of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</si>
</sst>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6" width="2" bestFit="1" customWidth="1"/>
    <col min="7" max="7" width="30" bestFit="1" customWidth="1"/>
    <col min="8" max="8" width="20" bestFit="1" customWidth="1"/>
  </cols>
  <sheetData>
    <row r="1" spans="1:8" ht="18">
      <c r="A1" s="1" t="s">
        <v>1</v>
      </c>
      <c r="H1" t="s">
        <v>0</v>
      </c>
    </row>
    <row r="2" spans="1:8" ht="21">
      <c r="A2" s="3" t="s">
        <v>140</v>
      </c>
      <c r="H2" s="2" t="s">
        <v>2</v>
      </c>
    </row>
    <row r="3" spans="1:8" ht="16">
      <c r="A3" s="5" t="s">
        <v>4</v>
      </c>
      <c r="H3" s="4" t="s">
        <v>3</v>
      </c>
    </row>
    <row r="4" spans="1:8">
      <c r="H4" s="6" t="s">
        <v>5</v>
      </c>
    </row>
    <row r="5" spans="1:8">
      <c r="B5" s="7" t="s">
        <v>6</v>
      </c>
    </row>
    <row r="6" spans="1:8">
      <c r="D6" s="7" t="s">
        <v>7</v>
      </c>
    </row>
    <row r="7" spans="1:8">
      <c r="E7" s="7" t="s">
        <v>8</v>
      </c>
      <c r="H7" s="8">
        <v>-50000</v>
      </c>
    </row>
    <row r="8" spans="1:8">
      <c r="E8" s="7" t="s">
        <v>9</v>
      </c>
    </row>
    <row r="9" spans="1:8">
      <c r="F9" s="7" t="s">
        <v>10</v>
      </c>
      <c r="H9" s="8">
        <v>16543</v>
      </c>
    </row>
    <row r="10" spans="1:8">
      <c r="F10" s="7" t="s">
        <v>11</v>
      </c>
      <c r="H10" s="9">
        <v>8968.89</v>
      </c>
    </row>
    <row r="11" spans="1:8">
      <c r="E11" s="7" t="s">
        <v>12</v>
      </c>
      <c r="H11" s="8">
        <f>ROUND(SUM(H8:H10),5)</f>
        <v>25511.89</v>
      </c>
    </row>
    <row r="12" spans="1:8">
      <c r="E12" s="7" t="s">
        <v>13</v>
      </c>
    </row>
    <row r="13" spans="1:8">
      <c r="F13" s="7" t="s">
        <v>14</v>
      </c>
      <c r="H13" s="9">
        <v>9</v>
      </c>
    </row>
    <row r="14" spans="1:8">
      <c r="E14" s="7" t="s">
        <v>15</v>
      </c>
      <c r="H14" s="8">
        <f>ROUND(SUM(H12:H13),5)</f>
        <v>9</v>
      </c>
    </row>
    <row r="15" spans="1:8">
      <c r="E15" s="7" t="s">
        <v>16</v>
      </c>
      <c r="H15" s="8">
        <v>206982.54</v>
      </c>
    </row>
    <row r="16" spans="1:8">
      <c r="E16" s="7" t="s">
        <v>17</v>
      </c>
    </row>
    <row r="17" spans="3:8">
      <c r="F17" s="7" t="s">
        <v>18</v>
      </c>
      <c r="H17" s="9">
        <v>10.77</v>
      </c>
    </row>
    <row r="18" spans="3:8">
      <c r="E18" s="7" t="s">
        <v>19</v>
      </c>
      <c r="H18" s="8">
        <f>ROUND(SUM(H16:H17),5)</f>
        <v>10.77</v>
      </c>
    </row>
    <row r="19" spans="3:8">
      <c r="E19" s="7" t="s">
        <v>20</v>
      </c>
    </row>
    <row r="20" spans="3:8">
      <c r="F20" s="7" t="s">
        <v>21</v>
      </c>
      <c r="H20" s="8">
        <v>90</v>
      </c>
    </row>
    <row r="21" spans="3:8">
      <c r="F21" s="7" t="s">
        <v>22</v>
      </c>
      <c r="H21" s="8">
        <v>1295</v>
      </c>
    </row>
    <row r="22" spans="3:8">
      <c r="F22" s="7" t="s">
        <v>23</v>
      </c>
    </row>
    <row r="23" spans="3:8">
      <c r="G23" s="7" t="s">
        <v>24</v>
      </c>
      <c r="H23" s="9">
        <v>1171</v>
      </c>
    </row>
    <row r="24" spans="3:8">
      <c r="F24" s="7" t="s">
        <v>25</v>
      </c>
      <c r="H24" s="8">
        <f>ROUND(SUM(H22:H23),5)</f>
        <v>1171</v>
      </c>
    </row>
    <row r="25" spans="3:8">
      <c r="F25" s="7" t="s">
        <v>26</v>
      </c>
      <c r="H25" s="8">
        <v>13680</v>
      </c>
    </row>
    <row r="26" spans="3:8">
      <c r="F26" s="7" t="s">
        <v>27</v>
      </c>
      <c r="H26" s="9">
        <v>415</v>
      </c>
    </row>
    <row r="27" spans="3:8">
      <c r="E27" s="7" t="s">
        <v>28</v>
      </c>
      <c r="H27" s="9">
        <f>ROUND(SUM(H19:H21)+SUM(H24:H26),5)</f>
        <v>16651</v>
      </c>
    </row>
    <row r="28" spans="3:8">
      <c r="D28" s="7" t="s">
        <v>29</v>
      </c>
      <c r="H28" s="9">
        <f>ROUND(SUM(H6:H7)+H11+SUM(H14:H15)+H18+H27,5)</f>
        <v>199165.2</v>
      </c>
    </row>
    <row r="29" spans="3:8">
      <c r="C29" s="7" t="s">
        <v>30</v>
      </c>
      <c r="H29" s="8">
        <f>H28</f>
        <v>199165.2</v>
      </c>
    </row>
    <row r="30" spans="3:8">
      <c r="C30" s="7" t="s">
        <v>31</v>
      </c>
    </row>
    <row r="31" spans="3:8">
      <c r="D31" s="7" t="s">
        <v>32</v>
      </c>
    </row>
    <row r="32" spans="3:8">
      <c r="E32" s="7" t="s">
        <v>33</v>
      </c>
      <c r="H32" s="8">
        <v>0</v>
      </c>
    </row>
    <row r="33" spans="4:8">
      <c r="E33" s="7" t="s">
        <v>34</v>
      </c>
      <c r="H33" s="9">
        <v>-2208.33</v>
      </c>
    </row>
    <row r="34" spans="4:8">
      <c r="D34" s="7" t="s">
        <v>35</v>
      </c>
      <c r="H34" s="8">
        <f>ROUND(SUM(H31:H33),5)</f>
        <v>-2208.33</v>
      </c>
    </row>
    <row r="35" spans="4:8">
      <c r="D35" s="7" t="s">
        <v>36</v>
      </c>
      <c r="H35" s="8">
        <v>3280.73</v>
      </c>
    </row>
    <row r="36" spans="4:8">
      <c r="D36" s="7" t="s">
        <v>37</v>
      </c>
    </row>
    <row r="37" spans="4:8">
      <c r="E37" s="7" t="s">
        <v>38</v>
      </c>
      <c r="H37" s="8">
        <v>64.489999999999995</v>
      </c>
    </row>
    <row r="38" spans="4:8">
      <c r="E38" s="7" t="s">
        <v>39</v>
      </c>
      <c r="H38" s="8">
        <v>4447.13</v>
      </c>
    </row>
    <row r="39" spans="4:8">
      <c r="E39" s="7" t="s">
        <v>40</v>
      </c>
      <c r="H39" s="8">
        <v>0</v>
      </c>
    </row>
    <row r="40" spans="4:8">
      <c r="E40" s="7" t="s">
        <v>41</v>
      </c>
      <c r="H40" s="8">
        <v>42.77</v>
      </c>
    </row>
    <row r="41" spans="4:8">
      <c r="E41" s="7" t="s">
        <v>42</v>
      </c>
      <c r="H41" s="8">
        <v>540.99</v>
      </c>
    </row>
    <row r="42" spans="4:8">
      <c r="E42" s="7" t="s">
        <v>43</v>
      </c>
      <c r="H42" s="8">
        <v>2950</v>
      </c>
    </row>
    <row r="43" spans="4:8">
      <c r="E43" s="7" t="s">
        <v>44</v>
      </c>
      <c r="H43" s="8">
        <v>518.51</v>
      </c>
    </row>
    <row r="44" spans="4:8">
      <c r="E44" s="7" t="s">
        <v>45</v>
      </c>
      <c r="H44" s="9">
        <v>0</v>
      </c>
    </row>
    <row r="45" spans="4:8">
      <c r="D45" s="7" t="s">
        <v>46</v>
      </c>
      <c r="H45" s="8">
        <f>ROUND(SUM(H36:H44),5)</f>
        <v>8563.89</v>
      </c>
    </row>
    <row r="46" spans="4:8">
      <c r="D46" s="7" t="s">
        <v>47</v>
      </c>
    </row>
    <row r="47" spans="4:8">
      <c r="E47" s="7" t="s">
        <v>48</v>
      </c>
      <c r="H47" s="8">
        <v>102</v>
      </c>
    </row>
    <row r="48" spans="4:8">
      <c r="E48" s="7" t="s">
        <v>49</v>
      </c>
      <c r="H48" s="9">
        <v>26.47</v>
      </c>
    </row>
    <row r="49" spans="4:8">
      <c r="D49" s="7" t="s">
        <v>50</v>
      </c>
      <c r="H49" s="8">
        <f>ROUND(SUM(H46:H48),5)</f>
        <v>128.47</v>
      </c>
    </row>
    <row r="50" spans="4:8">
      <c r="D50" s="7" t="s">
        <v>51</v>
      </c>
    </row>
    <row r="51" spans="4:8">
      <c r="E51" s="7" t="s">
        <v>52</v>
      </c>
      <c r="H51" s="8">
        <v>0</v>
      </c>
    </row>
    <row r="52" spans="4:8">
      <c r="E52" s="7" t="s">
        <v>53</v>
      </c>
      <c r="H52" s="8">
        <v>0</v>
      </c>
    </row>
    <row r="53" spans="4:8">
      <c r="E53" s="7" t="s">
        <v>54</v>
      </c>
      <c r="H53" s="8">
        <v>189</v>
      </c>
    </row>
    <row r="54" spans="4:8">
      <c r="E54" s="7" t="s">
        <v>55</v>
      </c>
      <c r="H54" s="9">
        <v>5183.5</v>
      </c>
    </row>
    <row r="55" spans="4:8">
      <c r="D55" s="7" t="s">
        <v>56</v>
      </c>
      <c r="H55" s="8">
        <f>ROUND(SUM(H50:H54),5)</f>
        <v>5372.5</v>
      </c>
    </row>
    <row r="56" spans="4:8">
      <c r="D56" s="7" t="s">
        <v>57</v>
      </c>
    </row>
    <row r="57" spans="4:8">
      <c r="E57" s="7" t="s">
        <v>58</v>
      </c>
      <c r="H57" s="8">
        <v>216.06</v>
      </c>
    </row>
    <row r="58" spans="4:8">
      <c r="E58" s="7" t="s">
        <v>59</v>
      </c>
      <c r="H58" s="8">
        <v>432.12</v>
      </c>
    </row>
    <row r="59" spans="4:8">
      <c r="E59" s="7" t="s">
        <v>60</v>
      </c>
      <c r="H59" s="8">
        <v>265.92</v>
      </c>
    </row>
    <row r="60" spans="4:8">
      <c r="E60" s="7" t="s">
        <v>61</v>
      </c>
      <c r="H60" s="8">
        <v>166.2</v>
      </c>
    </row>
    <row r="61" spans="4:8">
      <c r="E61" s="7" t="s">
        <v>62</v>
      </c>
      <c r="H61" s="8">
        <v>264.45999999999998</v>
      </c>
    </row>
    <row r="62" spans="4:8">
      <c r="E62" s="7" t="s">
        <v>63</v>
      </c>
      <c r="H62" s="8">
        <v>27.24</v>
      </c>
    </row>
    <row r="63" spans="4:8">
      <c r="E63" s="7" t="s">
        <v>64</v>
      </c>
      <c r="H63" s="9">
        <v>13305</v>
      </c>
    </row>
    <row r="64" spans="4:8">
      <c r="D64" s="7" t="s">
        <v>65</v>
      </c>
      <c r="H64" s="8">
        <f>ROUND(SUM(H56:H63),5)</f>
        <v>14677</v>
      </c>
    </row>
    <row r="65" spans="4:8">
      <c r="D65" s="7" t="s">
        <v>66</v>
      </c>
    </row>
    <row r="66" spans="4:8">
      <c r="E66" s="7" t="s">
        <v>67</v>
      </c>
      <c r="H66" s="8">
        <v>268.10000000000002</v>
      </c>
    </row>
    <row r="67" spans="4:8">
      <c r="E67" s="7" t="s">
        <v>68</v>
      </c>
      <c r="H67" s="8">
        <v>405.6</v>
      </c>
    </row>
    <row r="68" spans="4:8">
      <c r="E68" s="7" t="s">
        <v>69</v>
      </c>
      <c r="H68" s="8">
        <v>214.15</v>
      </c>
    </row>
    <row r="69" spans="4:8">
      <c r="E69" s="7" t="s">
        <v>70</v>
      </c>
      <c r="H69" s="8">
        <v>963.93</v>
      </c>
    </row>
    <row r="70" spans="4:8">
      <c r="E70" s="7" t="s">
        <v>71</v>
      </c>
      <c r="H70" s="8">
        <v>186</v>
      </c>
    </row>
    <row r="71" spans="4:8">
      <c r="E71" s="7" t="s">
        <v>72</v>
      </c>
      <c r="H71" s="8">
        <v>350.78</v>
      </c>
    </row>
    <row r="72" spans="4:8">
      <c r="E72" s="7" t="s">
        <v>73</v>
      </c>
      <c r="H72" s="8">
        <v>471.69</v>
      </c>
    </row>
    <row r="73" spans="4:8">
      <c r="E73" s="7" t="s">
        <v>74</v>
      </c>
      <c r="H73" s="8">
        <v>10761.46</v>
      </c>
    </row>
    <row r="74" spans="4:8">
      <c r="E74" s="7" t="s">
        <v>75</v>
      </c>
      <c r="H74" s="8">
        <v>164.46</v>
      </c>
    </row>
    <row r="75" spans="4:8">
      <c r="E75" s="7" t="s">
        <v>76</v>
      </c>
      <c r="H75" s="8">
        <v>24.52</v>
      </c>
    </row>
    <row r="76" spans="4:8">
      <c r="E76" s="7" t="s">
        <v>77</v>
      </c>
      <c r="H76" s="8">
        <v>407.01</v>
      </c>
    </row>
    <row r="77" spans="4:8">
      <c r="E77" s="7" t="s">
        <v>78</v>
      </c>
      <c r="H77" s="9">
        <v>1272.97</v>
      </c>
    </row>
    <row r="78" spans="4:8">
      <c r="D78" s="7" t="s">
        <v>79</v>
      </c>
      <c r="H78" s="8">
        <f>ROUND(SUM(H65:H77),5)</f>
        <v>15490.67</v>
      </c>
    </row>
    <row r="79" spans="4:8">
      <c r="D79" s="7" t="s">
        <v>80</v>
      </c>
    </row>
    <row r="80" spans="4:8">
      <c r="E80" s="7" t="s">
        <v>81</v>
      </c>
      <c r="H80" s="8">
        <v>2300.25</v>
      </c>
    </row>
    <row r="81" spans="4:8">
      <c r="E81" s="7" t="s">
        <v>82</v>
      </c>
      <c r="H81" s="8">
        <v>0</v>
      </c>
    </row>
    <row r="82" spans="4:8">
      <c r="E82" s="7" t="s">
        <v>83</v>
      </c>
      <c r="H82" s="8">
        <v>49.5</v>
      </c>
    </row>
    <row r="83" spans="4:8">
      <c r="E83" s="7" t="s">
        <v>84</v>
      </c>
      <c r="H83" s="8">
        <v>10</v>
      </c>
    </row>
    <row r="84" spans="4:8">
      <c r="E84" s="7" t="s">
        <v>85</v>
      </c>
      <c r="H84" s="8">
        <v>990</v>
      </c>
    </row>
    <row r="85" spans="4:8">
      <c r="E85" s="7" t="s">
        <v>86</v>
      </c>
      <c r="H85" s="8">
        <v>131.69999999999999</v>
      </c>
    </row>
    <row r="86" spans="4:8">
      <c r="E86" s="7" t="s">
        <v>87</v>
      </c>
      <c r="H86" s="8">
        <v>124</v>
      </c>
    </row>
    <row r="87" spans="4:8">
      <c r="E87" s="7" t="s">
        <v>88</v>
      </c>
      <c r="H87" s="8">
        <v>49.82</v>
      </c>
    </row>
    <row r="88" spans="4:8">
      <c r="E88" s="7" t="s">
        <v>89</v>
      </c>
      <c r="H88" s="8">
        <v>1129.24</v>
      </c>
    </row>
    <row r="89" spans="4:8">
      <c r="E89" s="7" t="s">
        <v>90</v>
      </c>
      <c r="H89" s="8">
        <v>66.599999999999994</v>
      </c>
    </row>
    <row r="90" spans="4:8">
      <c r="E90" s="7" t="s">
        <v>91</v>
      </c>
      <c r="H90" s="8">
        <v>489.98</v>
      </c>
    </row>
    <row r="91" spans="4:8">
      <c r="E91" s="7" t="s">
        <v>92</v>
      </c>
      <c r="H91" s="8">
        <v>465.81</v>
      </c>
    </row>
    <row r="92" spans="4:8">
      <c r="E92" s="7" t="s">
        <v>93</v>
      </c>
      <c r="H92" s="8">
        <v>1067.98</v>
      </c>
    </row>
    <row r="93" spans="4:8">
      <c r="E93" s="7" t="s">
        <v>94</v>
      </c>
      <c r="H93" s="8">
        <v>80.87</v>
      </c>
    </row>
    <row r="94" spans="4:8">
      <c r="E94" s="7" t="s">
        <v>95</v>
      </c>
      <c r="H94" s="8">
        <v>5576.8</v>
      </c>
    </row>
    <row r="95" spans="4:8">
      <c r="E95" s="7" t="s">
        <v>96</v>
      </c>
      <c r="H95" s="9">
        <v>306.97000000000003</v>
      </c>
    </row>
    <row r="96" spans="4:8">
      <c r="D96" s="7" t="s">
        <v>97</v>
      </c>
      <c r="H96" s="8">
        <f>ROUND(SUM(H79:H95),5)</f>
        <v>12839.52</v>
      </c>
    </row>
    <row r="97" spans="4:8">
      <c r="D97" s="7" t="s">
        <v>98</v>
      </c>
    </row>
    <row r="98" spans="4:8">
      <c r="E98" s="7" t="s">
        <v>99</v>
      </c>
      <c r="H98" s="8">
        <v>742</v>
      </c>
    </row>
    <row r="99" spans="4:8">
      <c r="E99" s="7" t="s">
        <v>100</v>
      </c>
      <c r="H99" s="8">
        <v>907.99</v>
      </c>
    </row>
    <row r="100" spans="4:8">
      <c r="E100" s="7" t="s">
        <v>101</v>
      </c>
      <c r="H100" s="8">
        <v>781.99</v>
      </c>
    </row>
    <row r="101" spans="4:8">
      <c r="E101" s="7" t="s">
        <v>102</v>
      </c>
      <c r="H101" s="8">
        <v>1000</v>
      </c>
    </row>
    <row r="102" spans="4:8">
      <c r="E102" s="7" t="s">
        <v>103</v>
      </c>
      <c r="H102" s="8">
        <v>2960.3</v>
      </c>
    </row>
    <row r="103" spans="4:8">
      <c r="E103" s="7" t="s">
        <v>104</v>
      </c>
      <c r="H103" s="8">
        <v>13249.98</v>
      </c>
    </row>
    <row r="104" spans="4:8">
      <c r="E104" s="7" t="s">
        <v>105</v>
      </c>
      <c r="H104" s="8">
        <v>192.12</v>
      </c>
    </row>
    <row r="105" spans="4:8">
      <c r="E105" s="7" t="s">
        <v>106</v>
      </c>
      <c r="H105" s="9">
        <v>100</v>
      </c>
    </row>
    <row r="106" spans="4:8">
      <c r="D106" s="7" t="s">
        <v>107</v>
      </c>
      <c r="H106" s="8">
        <f>ROUND(SUM(H97:H105),5)</f>
        <v>19934.38</v>
      </c>
    </row>
    <row r="107" spans="4:8">
      <c r="D107" s="7" t="s">
        <v>108</v>
      </c>
    </row>
    <row r="108" spans="4:8">
      <c r="E108" s="7" t="s">
        <v>109</v>
      </c>
      <c r="H108" s="8">
        <v>115.5</v>
      </c>
    </row>
    <row r="109" spans="4:8">
      <c r="E109" s="7" t="s">
        <v>110</v>
      </c>
      <c r="H109" s="8">
        <v>4032.63</v>
      </c>
    </row>
    <row r="110" spans="4:8">
      <c r="E110" s="7" t="s">
        <v>111</v>
      </c>
      <c r="H110" s="8">
        <v>30</v>
      </c>
    </row>
    <row r="111" spans="4:8">
      <c r="E111" s="7" t="s">
        <v>112</v>
      </c>
      <c r="H111" s="8">
        <v>21.75</v>
      </c>
    </row>
    <row r="112" spans="4:8">
      <c r="E112" s="7" t="s">
        <v>113</v>
      </c>
      <c r="H112" s="8">
        <v>30610.53</v>
      </c>
    </row>
    <row r="113" spans="5:8">
      <c r="E113" s="7" t="s">
        <v>114</v>
      </c>
      <c r="H113" s="8">
        <v>6158.7</v>
      </c>
    </row>
    <row r="114" spans="5:8">
      <c r="E114" s="7" t="s">
        <v>115</v>
      </c>
      <c r="H114" s="8">
        <v>0</v>
      </c>
    </row>
    <row r="115" spans="5:8">
      <c r="E115" s="7" t="s">
        <v>116</v>
      </c>
      <c r="H115" s="8">
        <v>1863.24</v>
      </c>
    </row>
    <row r="116" spans="5:8">
      <c r="E116" s="7" t="s">
        <v>117</v>
      </c>
      <c r="H116" s="8">
        <v>931.62</v>
      </c>
    </row>
    <row r="117" spans="5:8">
      <c r="E117" s="7" t="s">
        <v>118</v>
      </c>
      <c r="H117" s="8">
        <v>988.04</v>
      </c>
    </row>
    <row r="118" spans="5:8">
      <c r="E118" s="7" t="s">
        <v>119</v>
      </c>
      <c r="H118" s="8">
        <v>2463.31</v>
      </c>
    </row>
    <row r="119" spans="5:8">
      <c r="E119" s="7" t="s">
        <v>120</v>
      </c>
      <c r="H119" s="8">
        <v>3561.95</v>
      </c>
    </row>
    <row r="120" spans="5:8">
      <c r="E120" s="7" t="s">
        <v>121</v>
      </c>
      <c r="H120" s="8">
        <v>152.72</v>
      </c>
    </row>
    <row r="121" spans="5:8">
      <c r="E121" s="7" t="s">
        <v>122</v>
      </c>
      <c r="H121" s="8">
        <v>-67.78</v>
      </c>
    </row>
    <row r="122" spans="5:8">
      <c r="E122" s="7" t="s">
        <v>123</v>
      </c>
      <c r="H122" s="8">
        <v>2038.5</v>
      </c>
    </row>
    <row r="123" spans="5:8">
      <c r="E123" s="7" t="s">
        <v>124</v>
      </c>
      <c r="H123" s="8">
        <v>1500</v>
      </c>
    </row>
    <row r="124" spans="5:8">
      <c r="E124" s="7" t="s">
        <v>125</v>
      </c>
      <c r="H124" s="8">
        <v>4295.88</v>
      </c>
    </row>
    <row r="125" spans="5:8">
      <c r="E125" s="7" t="s">
        <v>126</v>
      </c>
      <c r="H125" s="8">
        <v>8083.65</v>
      </c>
    </row>
    <row r="126" spans="5:8">
      <c r="E126" s="7" t="s">
        <v>127</v>
      </c>
      <c r="H126" s="8">
        <v>80.010000000000005</v>
      </c>
    </row>
    <row r="127" spans="5:8">
      <c r="E127" s="7" t="s">
        <v>128</v>
      </c>
      <c r="H127" s="8">
        <v>8279.31</v>
      </c>
    </row>
    <row r="128" spans="5:8">
      <c r="E128" s="7" t="s">
        <v>129</v>
      </c>
      <c r="H128" s="9">
        <v>141.21</v>
      </c>
    </row>
    <row r="129" spans="1:8">
      <c r="D129" s="7" t="s">
        <v>130</v>
      </c>
      <c r="H129" s="9">
        <f>ROUND(SUM(H107:H128),5)</f>
        <v>75280.77</v>
      </c>
    </row>
    <row r="130" spans="1:8">
      <c r="C130" s="7" t="s">
        <v>131</v>
      </c>
      <c r="H130" s="9">
        <f>ROUND(H30+SUM(H34:H35)+H45+H49+H55+H64+H78+H96+H106+H129,5)</f>
        <v>153359.6</v>
      </c>
    </row>
    <row r="131" spans="1:8">
      <c r="B131" s="7" t="s">
        <v>132</v>
      </c>
      <c r="H131" s="8">
        <f>ROUND(H5+H29-H130,5)</f>
        <v>45805.599999999999</v>
      </c>
    </row>
    <row r="132" spans="1:8">
      <c r="B132" s="7" t="s">
        <v>133</v>
      </c>
    </row>
    <row r="133" spans="1:8">
      <c r="C133" s="7" t="s">
        <v>134</v>
      </c>
    </row>
    <row r="134" spans="1:8">
      <c r="D134" s="7" t="s">
        <v>135</v>
      </c>
      <c r="H134" s="8">
        <v>0</v>
      </c>
    </row>
    <row r="135" spans="1:8">
      <c r="D135" s="7" t="s">
        <v>136</v>
      </c>
      <c r="H135" s="9">
        <v>0</v>
      </c>
    </row>
    <row r="136" spans="1:8">
      <c r="C136" s="7" t="s">
        <v>137</v>
      </c>
      <c r="H136" s="9">
        <f>ROUND(SUM(H133:H135),5)</f>
        <v>0</v>
      </c>
    </row>
    <row r="137" spans="1:8">
      <c r="B137" s="7" t="s">
        <v>138</v>
      </c>
      <c r="H137" s="9">
        <f>ROUND(H132-H136,5)</f>
        <v>0</v>
      </c>
    </row>
    <row r="138" spans="1:8">
      <c r="A138" s="7" t="s">
        <v>139</v>
      </c>
      <c r="H138" s="10">
        <f>ROUND(H131+H137,5)</f>
        <v>45805.599999999999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Josh Warinner</cp:lastModifiedBy>
  <dcterms:created xsi:type="dcterms:W3CDTF">2017-02-02T15:32:39Z</dcterms:created>
  <dcterms:modified xsi:type="dcterms:W3CDTF">2017-02-02T15:35:47Z</dcterms:modified>
</cp:coreProperties>
</file>