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120" yWindow="80" windowWidth="13680" windowHeight="14480"/>
  </bookViews>
  <sheets>
    <sheet name="Sheet1" sheetId="1" r:id="rId1"/>
  </sheets>
  <calcPr calcId="140001" concurrentCalc="0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1" l="1"/>
  <c r="H15" i="1"/>
  <c r="H18" i="1"/>
  <c r="H27" i="1"/>
  <c r="H29" i="1"/>
  <c r="H31" i="1"/>
  <c r="H32" i="1"/>
  <c r="H39" i="1"/>
  <c r="H45" i="1"/>
  <c r="H52" i="1"/>
  <c r="H59" i="1"/>
  <c r="H67" i="1"/>
  <c r="H83" i="1"/>
  <c r="H95" i="1"/>
  <c r="H117" i="1"/>
  <c r="H119" i="1"/>
  <c r="H120" i="1"/>
  <c r="H125" i="1"/>
  <c r="H126" i="1"/>
  <c r="H127" i="1"/>
</calcChain>
</file>

<file path=xl/sharedStrings.xml><?xml version="1.0" encoding="utf-8"?>
<sst xmlns="http://schemas.openxmlformats.org/spreadsheetml/2006/main" count="130" uniqueCount="130">
  <si>
    <t>1:03 PM</t>
  </si>
  <si>
    <t>Children's Montessori Charter School</t>
  </si>
  <si>
    <t>11/23/15</t>
  </si>
  <si>
    <t>Accrual Basis</t>
  </si>
  <si>
    <t>July through September 2015</t>
  </si>
  <si>
    <t>Jul - Sep '15</t>
  </si>
  <si>
    <t>Ordinary Income/Expense</t>
  </si>
  <si>
    <t>Income</t>
  </si>
  <si>
    <t>State Sources</t>
  </si>
  <si>
    <t>3113 — Capital Construction Funds</t>
  </si>
  <si>
    <t>Total State Sources</t>
  </si>
  <si>
    <t>1990 — Contributions/Donations</t>
  </si>
  <si>
    <t>1997 — Farm Donation</t>
  </si>
  <si>
    <t>1993 — Individ, Business Contributions</t>
  </si>
  <si>
    <t>1998 — Health &amp; Wellness Donations</t>
  </si>
  <si>
    <t>1990 — Contributions/Donations - Other</t>
  </si>
  <si>
    <t>Total 1990 — Contributions/Donations</t>
  </si>
  <si>
    <t>45000 — Investments</t>
  </si>
  <si>
    <t>45030 — Interest-Savings, Short-term CD</t>
  </si>
  <si>
    <t>Total 45000 — Investments</t>
  </si>
  <si>
    <t>1750 — Local Sources</t>
  </si>
  <si>
    <t>1780 — Materials Fee</t>
  </si>
  <si>
    <t>1760 — After School Care</t>
  </si>
  <si>
    <t>1761 — Wednesday Club</t>
  </si>
  <si>
    <t>1770 — Food Program</t>
  </si>
  <si>
    <t>1771 — District Lunch Program</t>
  </si>
  <si>
    <t>1772 — FARM Food Program</t>
  </si>
  <si>
    <t>1773 — FARM Lunch Program Subsidized</t>
  </si>
  <si>
    <t>Total 1770 — Food Program</t>
  </si>
  <si>
    <t>1750 — Local Sources - Other</t>
  </si>
  <si>
    <t>Total 1750 — Local Sources</t>
  </si>
  <si>
    <t>5710 — District PPOR</t>
  </si>
  <si>
    <t>Total Income</t>
  </si>
  <si>
    <t>Gross Profit</t>
  </si>
  <si>
    <t>Expense</t>
  </si>
  <si>
    <t>2200 — Support</t>
  </si>
  <si>
    <t>2211 — Suport MC</t>
  </si>
  <si>
    <t>2210 — Support Pera</t>
  </si>
  <si>
    <t>2205 — - Support Salaries</t>
  </si>
  <si>
    <t>2200 — Support - Other</t>
  </si>
  <si>
    <t>Total 2200 — Support</t>
  </si>
  <si>
    <t>3100 — Food Program</t>
  </si>
  <si>
    <t>3103 — RE-1 Lunches</t>
  </si>
  <si>
    <t>3102 — Farm Dishwashing</t>
  </si>
  <si>
    <t>3101 — Farm Lunches</t>
  </si>
  <si>
    <t>3100 — Food Program - Other</t>
  </si>
  <si>
    <t>Total 3100 — Food Program</t>
  </si>
  <si>
    <t>2900 — Other Support</t>
  </si>
  <si>
    <t>Capital Construction for CH</t>
  </si>
  <si>
    <t>2905 — Afterschool</t>
  </si>
  <si>
    <t>2903 — Wednesday Club</t>
  </si>
  <si>
    <t>2901 — Nurse Consultant</t>
  </si>
  <si>
    <t>2900 — Other Support - Other</t>
  </si>
  <si>
    <t>Total 2900 — Other Support</t>
  </si>
  <si>
    <t>2800 — Central Support</t>
  </si>
  <si>
    <t>0525f — Unemp Insur Bus Manager</t>
  </si>
  <si>
    <t>0525c — Unemp Insur Asst Teach</t>
  </si>
  <si>
    <t>0525b — Unemp Insur Teachers</t>
  </si>
  <si>
    <t>0521 — Liability Insurance</t>
  </si>
  <si>
    <t>2800 — Central Support - Other</t>
  </si>
  <si>
    <t>Total 2800 — Central Support</t>
  </si>
  <si>
    <t>2600 — Operations &amp; Maintenance</t>
  </si>
  <si>
    <t>Copier Lease</t>
  </si>
  <si>
    <t>Facility Lease</t>
  </si>
  <si>
    <t>Custodian - PERA</t>
  </si>
  <si>
    <t>Custodian Medicare</t>
  </si>
  <si>
    <t>Custodian</t>
  </si>
  <si>
    <t>2600 — Operations &amp; Maintenance - Other</t>
  </si>
  <si>
    <t>Total 2600 — Operations &amp; Maintenance</t>
  </si>
  <si>
    <t>2500 — Business Services</t>
  </si>
  <si>
    <t>Grant Travel BM</t>
  </si>
  <si>
    <t>Other</t>
  </si>
  <si>
    <t>Supplies and Materials</t>
  </si>
  <si>
    <t>Webstie and Email Hosting</t>
  </si>
  <si>
    <t>Printing Binding Copying</t>
  </si>
  <si>
    <t>Advertising</t>
  </si>
  <si>
    <t>Postage</t>
  </si>
  <si>
    <t>Telephone/Fax/Internet</t>
  </si>
  <si>
    <t>Banking Service Fees</t>
  </si>
  <si>
    <t>Legal Fees</t>
  </si>
  <si>
    <t>Business Manager Health Insur</t>
  </si>
  <si>
    <t>Business Manager PERA</t>
  </si>
  <si>
    <t>Business Manager Medicare</t>
  </si>
  <si>
    <t>Salaries - Business Manager</t>
  </si>
  <si>
    <t>Total 2500 — Business Services</t>
  </si>
  <si>
    <t>2400 — Adminstration</t>
  </si>
  <si>
    <t>Grant ED Travel</t>
  </si>
  <si>
    <t>Dues &amp; Fees</t>
  </si>
  <si>
    <t>Other</t>
  </si>
  <si>
    <t>Supplies and Materials</t>
  </si>
  <si>
    <t>ED Health INs</t>
  </si>
  <si>
    <t>PERA - ED</t>
  </si>
  <si>
    <t>ED Medicare</t>
  </si>
  <si>
    <t>Salaries - Office of ED</t>
  </si>
  <si>
    <t>General Admin - MC</t>
  </si>
  <si>
    <t>2400 — Adminstration - Other</t>
  </si>
  <si>
    <t>Total 2400 — Adminstration</t>
  </si>
  <si>
    <t>0100 — Instruction</t>
  </si>
  <si>
    <t>Other — Ohter Purchased Services</t>
  </si>
  <si>
    <t>Student Council Stipend</t>
  </si>
  <si>
    <t>Teachers Specials MC</t>
  </si>
  <si>
    <t>5% G&amp;A Costs</t>
  </si>
  <si>
    <t>Contract with CH for Edu Serv</t>
  </si>
  <si>
    <t>Supplies and Materials</t>
  </si>
  <si>
    <t>Field Trips</t>
  </si>
  <si>
    <t>Health Insurance - Asst Teacher</t>
  </si>
  <si>
    <t>Health Insurance - Teachers</t>
  </si>
  <si>
    <t>PERA Teacher Specials</t>
  </si>
  <si>
    <t>PERA Asst Teacher</t>
  </si>
  <si>
    <t>PERA Teachers</t>
  </si>
  <si>
    <t>Asst Teacher Medicare</t>
  </si>
  <si>
    <t>Teachers Medicare</t>
  </si>
  <si>
    <t>Special - Music/Art</t>
  </si>
  <si>
    <t>Special - H&amp;W</t>
  </si>
  <si>
    <t>Special - Spanish</t>
  </si>
  <si>
    <t>Asst Teachers</t>
  </si>
  <si>
    <t>Teachers</t>
  </si>
  <si>
    <t>0100 — Instruction - Other</t>
  </si>
  <si>
    <t>Total 0100 — Instruction</t>
  </si>
  <si>
    <t>68300 — Travel and Meetings</t>
  </si>
  <si>
    <t>Total Expense</t>
  </si>
  <si>
    <t>Net Ordinary Income</t>
  </si>
  <si>
    <t>Other Income/Expense</t>
  </si>
  <si>
    <t>Other Expense</t>
  </si>
  <si>
    <t>9999 — Building Remodel</t>
  </si>
  <si>
    <t>Grant Reimbursement</t>
  </si>
  <si>
    <t>Total Other Expense</t>
  </si>
  <si>
    <t>Net Other Income</t>
  </si>
  <si>
    <t>Net Income</t>
  </si>
  <si>
    <t>Statement of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</si>
</sst>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\-#,##0.00;0.00"/>
  </numFmts>
  <fonts count="15" x14ac:knownFonts="1"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80"/>
      <name val="Arial"/>
      <family val="2"/>
    </font>
    <font>
      <b/>
      <sz val="18"/>
      <color rgb="FF000080"/>
      <name val="Arial"/>
      <family val="2"/>
    </font>
    <font>
      <b/>
      <sz val="13"/>
      <color rgb="FF000080"/>
      <name val="Arial"/>
      <family val="2"/>
    </font>
    <font>
      <b/>
      <sz val="10"/>
      <color rgb="FF000080"/>
      <name val="Arial"/>
      <family val="2"/>
    </font>
    <font>
      <b/>
      <sz val="10"/>
      <color rgb="FF000080"/>
      <name val="Arial"/>
      <family val="2"/>
    </font>
    <font>
      <b/>
      <sz val="10"/>
      <color rgb="FF000080"/>
      <name val="Arial"/>
      <family val="2"/>
    </font>
    <font>
      <b/>
      <sz val="18"/>
      <color theme="3"/>
      <name val="Lucida Grande"/>
      <family val="2"/>
      <scheme val="major"/>
    </font>
    <font>
      <b/>
      <sz val="15"/>
      <color theme="3"/>
      <name val="Georgia"/>
      <family val="2"/>
      <scheme val="minor"/>
    </font>
    <font>
      <b/>
      <sz val="13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2"/>
      <color rgb="FF006100"/>
      <name val="Georgi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9">
    <xf numFmtId="164" fontId="0" fillId="0" borderId="0"/>
    <xf numFmtId="0" fontId="14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">
    <xf numFmtId="164" fontId="8" fillId="0" borderId="0" xfId="0" applyFont="1" applyAlignment="1">
      <alignment horizontal="right"/>
    </xf>
    <xf numFmtId="164" fontId="4" fillId="0" borderId="0" xfId="4"/>
    <xf numFmtId="164" fontId="7" fillId="0" borderId="0" xfId="7" applyAlignment="1">
      <alignment horizontal="right"/>
    </xf>
    <xf numFmtId="164" fontId="5" fillId="0" borderId="0" xfId="5"/>
    <xf numFmtId="164" fontId="9" fillId="0" borderId="0" xfId="8" applyAlignment="1">
      <alignment horizontal="right"/>
    </xf>
    <xf numFmtId="164" fontId="6" fillId="0" borderId="0" xfId="6"/>
    <xf numFmtId="164" fontId="0" fillId="0" borderId="1" xfId="0" applyBorder="1" applyAlignment="1">
      <alignment horizontal="center"/>
    </xf>
    <xf numFmtId="164" fontId="1" fillId="0" borderId="0" xfId="1"/>
    <xf numFmtId="164" fontId="2" fillId="0" borderId="0" xfId="2"/>
    <xf numFmtId="164" fontId="2" fillId="0" borderId="1" xfId="2" applyBorder="1"/>
    <xf numFmtId="164" fontId="3" fillId="0" borderId="2" xfId="3" applyBorder="1"/>
  </cellXfs>
  <cellStyles count="9">
    <cellStyle name="Comma" xfId="8" builtinId="3"/>
    <cellStyle name="Good" xfId="1" builtinId="26"/>
    <cellStyle name="Heading 1" xfId="5" builtinId="16"/>
    <cellStyle name="Heading 2" xfId="4" builtinId="17"/>
    <cellStyle name="Heading 3" xfId="3" builtinId="18"/>
    <cellStyle name="Heading 4" xfId="2" builtinId="19"/>
    <cellStyle name="Normal" xfId="0" builtinId="0"/>
    <cellStyle name="Percent" xfId="7" builtinId="5"/>
    <cellStyle name="Title" xfId="6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Lucida Grande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</a:majorFont>
      <a:minorFont>
        <a:latin typeface="Georg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tabSelected="1" workbookViewId="0">
      <selection activeCell="A3" sqref="A3"/>
    </sheetView>
  </sheetViews>
  <sheetFormatPr baseColWidth="10" defaultColWidth="8.83203125" defaultRowHeight="12" x14ac:dyDescent="0"/>
  <cols>
    <col min="1" max="6" width="2" bestFit="1" customWidth="1"/>
    <col min="7" max="7" width="56.1640625" customWidth="1"/>
    <col min="8" max="8" width="12.33203125" bestFit="1" customWidth="1"/>
  </cols>
  <sheetData>
    <row r="1" spans="1:8" ht="18">
      <c r="A1" s="1" t="s">
        <v>1</v>
      </c>
      <c r="H1" t="s">
        <v>0</v>
      </c>
    </row>
    <row r="2" spans="1:8" ht="21">
      <c r="A2" s="3" t="s">
        <v>129</v>
      </c>
      <c r="H2" s="2" t="s">
        <v>2</v>
      </c>
    </row>
    <row r="3" spans="1:8" ht="16">
      <c r="A3" s="5" t="s">
        <v>4</v>
      </c>
      <c r="H3" s="4" t="s">
        <v>3</v>
      </c>
    </row>
    <row r="4" spans="1:8">
      <c r="H4" s="6" t="s">
        <v>5</v>
      </c>
    </row>
    <row r="5" spans="1:8">
      <c r="B5" s="7" t="s">
        <v>6</v>
      </c>
    </row>
    <row r="6" spans="1:8">
      <c r="D6" s="7" t="s">
        <v>7</v>
      </c>
    </row>
    <row r="7" spans="1:8">
      <c r="E7" s="7" t="s">
        <v>8</v>
      </c>
    </row>
    <row r="8" spans="1:8">
      <c r="F8" s="7" t="s">
        <v>9</v>
      </c>
      <c r="H8" s="9">
        <v>6684.3</v>
      </c>
    </row>
    <row r="9" spans="1:8">
      <c r="E9" s="7" t="s">
        <v>10</v>
      </c>
      <c r="H9" s="8">
        <f>ROUND(SUM(H7:H8),5)</f>
        <v>6684.3</v>
      </c>
    </row>
    <row r="10" spans="1:8">
      <c r="E10" s="7" t="s">
        <v>11</v>
      </c>
    </row>
    <row r="11" spans="1:8">
      <c r="F11" s="7" t="s">
        <v>12</v>
      </c>
      <c r="H11" s="8">
        <v>1210</v>
      </c>
    </row>
    <row r="12" spans="1:8">
      <c r="F12" s="7" t="s">
        <v>13</v>
      </c>
      <c r="H12" s="8">
        <v>300</v>
      </c>
    </row>
    <row r="13" spans="1:8">
      <c r="F13" s="7" t="s">
        <v>14</v>
      </c>
      <c r="H13" s="8">
        <v>500</v>
      </c>
    </row>
    <row r="14" spans="1:8">
      <c r="F14" s="7" t="s">
        <v>15</v>
      </c>
      <c r="H14" s="9">
        <v>24.99</v>
      </c>
    </row>
    <row r="15" spans="1:8">
      <c r="E15" s="7" t="s">
        <v>16</v>
      </c>
      <c r="H15" s="8">
        <f>ROUND(SUM(H10:H14),5)</f>
        <v>2034.99</v>
      </c>
    </row>
    <row r="16" spans="1:8">
      <c r="E16" s="7" t="s">
        <v>17</v>
      </c>
    </row>
    <row r="17" spans="3:8">
      <c r="F17" s="7" t="s">
        <v>18</v>
      </c>
      <c r="H17" s="9">
        <v>10.56</v>
      </c>
    </row>
    <row r="18" spans="3:8">
      <c r="E18" s="7" t="s">
        <v>19</v>
      </c>
      <c r="H18" s="8">
        <f>ROUND(SUM(H16:H17),5)</f>
        <v>10.56</v>
      </c>
    </row>
    <row r="19" spans="3:8">
      <c r="E19" s="7" t="s">
        <v>20</v>
      </c>
    </row>
    <row r="20" spans="3:8">
      <c r="F20" s="7" t="s">
        <v>21</v>
      </c>
      <c r="H20" s="8">
        <v>11475</v>
      </c>
    </row>
    <row r="21" spans="3:8">
      <c r="F21" s="7" t="s">
        <v>22</v>
      </c>
      <c r="H21" s="8">
        <v>1040.73</v>
      </c>
    </row>
    <row r="22" spans="3:8">
      <c r="F22" s="7" t="s">
        <v>23</v>
      </c>
      <c r="H22" s="8">
        <v>1088.75</v>
      </c>
    </row>
    <row r="23" spans="3:8">
      <c r="F23" s="7" t="s">
        <v>24</v>
      </c>
    </row>
    <row r="24" spans="3:8">
      <c r="G24" s="7" t="s">
        <v>25</v>
      </c>
      <c r="H24" s="8">
        <v>1724</v>
      </c>
    </row>
    <row r="25" spans="3:8">
      <c r="G25" s="7" t="s">
        <v>26</v>
      </c>
      <c r="H25" s="8">
        <v>14765</v>
      </c>
    </row>
    <row r="26" spans="3:8">
      <c r="G26" s="7" t="s">
        <v>27</v>
      </c>
      <c r="H26" s="9">
        <v>1952.5</v>
      </c>
    </row>
    <row r="27" spans="3:8">
      <c r="F27" s="7" t="s">
        <v>28</v>
      </c>
      <c r="H27" s="8">
        <f>ROUND(SUM(H23:H26),5)</f>
        <v>18441.5</v>
      </c>
    </row>
    <row r="28" spans="3:8">
      <c r="F28" s="7" t="s">
        <v>29</v>
      </c>
      <c r="H28" s="9">
        <v>609</v>
      </c>
    </row>
    <row r="29" spans="3:8">
      <c r="E29" s="7" t="s">
        <v>30</v>
      </c>
      <c r="H29" s="8">
        <f>ROUND(SUM(H19:H22)+SUM(H27:H28),5)</f>
        <v>32654.98</v>
      </c>
    </row>
    <row r="30" spans="3:8">
      <c r="E30" s="7" t="s">
        <v>31</v>
      </c>
      <c r="H30" s="9">
        <v>183639.93</v>
      </c>
    </row>
    <row r="31" spans="3:8">
      <c r="D31" s="7" t="s">
        <v>32</v>
      </c>
      <c r="H31" s="9">
        <f>ROUND(H6+H9+H15+H18+SUM(H29:H30),5)</f>
        <v>225024.76</v>
      </c>
    </row>
    <row r="32" spans="3:8">
      <c r="C32" s="7" t="s">
        <v>33</v>
      </c>
      <c r="H32" s="8">
        <f>H31</f>
        <v>225024.76</v>
      </c>
    </row>
    <row r="33" spans="3:8">
      <c r="C33" s="7" t="s">
        <v>34</v>
      </c>
    </row>
    <row r="34" spans="3:8">
      <c r="D34" s="7" t="s">
        <v>35</v>
      </c>
    </row>
    <row r="35" spans="3:8">
      <c r="E35" s="7" t="s">
        <v>36</v>
      </c>
      <c r="H35" s="8">
        <v>5.45</v>
      </c>
    </row>
    <row r="36" spans="3:8">
      <c r="E36" s="7" t="s">
        <v>37</v>
      </c>
      <c r="H36" s="8">
        <v>68.989999999999995</v>
      </c>
    </row>
    <row r="37" spans="3:8">
      <c r="E37" s="7" t="s">
        <v>38</v>
      </c>
      <c r="H37" s="8">
        <v>376</v>
      </c>
    </row>
    <row r="38" spans="3:8">
      <c r="E38" s="7" t="s">
        <v>39</v>
      </c>
      <c r="H38" s="9">
        <v>39.5</v>
      </c>
    </row>
    <row r="39" spans="3:8">
      <c r="D39" s="7" t="s">
        <v>40</v>
      </c>
      <c r="H39" s="8">
        <f>ROUND(SUM(H34:H38),5)</f>
        <v>489.94</v>
      </c>
    </row>
    <row r="40" spans="3:8">
      <c r="D40" s="7" t="s">
        <v>41</v>
      </c>
    </row>
    <row r="41" spans="3:8">
      <c r="E41" s="7" t="s">
        <v>42</v>
      </c>
      <c r="H41" s="8">
        <v>46</v>
      </c>
    </row>
    <row r="42" spans="3:8">
      <c r="E42" s="7" t="s">
        <v>43</v>
      </c>
      <c r="H42" s="8">
        <v>538.5</v>
      </c>
    </row>
    <row r="43" spans="3:8">
      <c r="E43" s="7" t="s">
        <v>44</v>
      </c>
      <c r="H43" s="8">
        <v>3950</v>
      </c>
    </row>
    <row r="44" spans="3:8">
      <c r="E44" s="7" t="s">
        <v>45</v>
      </c>
      <c r="H44" s="9">
        <v>717.46</v>
      </c>
    </row>
    <row r="45" spans="3:8">
      <c r="D45" s="7" t="s">
        <v>46</v>
      </c>
      <c r="H45" s="8">
        <f>ROUND(SUM(H40:H44),5)</f>
        <v>5251.96</v>
      </c>
    </row>
    <row r="46" spans="3:8">
      <c r="D46" s="7" t="s">
        <v>47</v>
      </c>
    </row>
    <row r="47" spans="3:8">
      <c r="E47" s="7" t="s">
        <v>48</v>
      </c>
      <c r="H47" s="8">
        <v>1591.5</v>
      </c>
    </row>
    <row r="48" spans="3:8">
      <c r="E48" s="7" t="s">
        <v>49</v>
      </c>
      <c r="H48" s="8">
        <v>299</v>
      </c>
    </row>
    <row r="49" spans="4:8">
      <c r="E49" s="7" t="s">
        <v>50</v>
      </c>
      <c r="H49" s="8">
        <v>200</v>
      </c>
    </row>
    <row r="50" spans="4:8">
      <c r="E50" s="7" t="s">
        <v>51</v>
      </c>
      <c r="H50" s="8">
        <v>1000</v>
      </c>
    </row>
    <row r="51" spans="4:8">
      <c r="E51" s="7" t="s">
        <v>52</v>
      </c>
      <c r="H51" s="9">
        <v>51.47</v>
      </c>
    </row>
    <row r="52" spans="4:8">
      <c r="D52" s="7" t="s">
        <v>53</v>
      </c>
      <c r="H52" s="8">
        <f>ROUND(SUM(H46:H51),5)</f>
        <v>3141.97</v>
      </c>
    </row>
    <row r="53" spans="4:8">
      <c r="D53" s="7" t="s">
        <v>54</v>
      </c>
    </row>
    <row r="54" spans="4:8">
      <c r="E54" s="7" t="s">
        <v>55</v>
      </c>
      <c r="H54" s="8">
        <v>323.52</v>
      </c>
    </row>
    <row r="55" spans="4:8">
      <c r="E55" s="7" t="s">
        <v>56</v>
      </c>
      <c r="H55" s="8">
        <v>0</v>
      </c>
    </row>
    <row r="56" spans="4:8">
      <c r="E56" s="7" t="s">
        <v>57</v>
      </c>
      <c r="H56" s="8">
        <v>0</v>
      </c>
    </row>
    <row r="57" spans="4:8">
      <c r="E57" s="7" t="s">
        <v>58</v>
      </c>
      <c r="H57" s="8">
        <v>10019</v>
      </c>
    </row>
    <row r="58" spans="4:8">
      <c r="E58" s="7" t="s">
        <v>59</v>
      </c>
      <c r="H58" s="9">
        <v>1062</v>
      </c>
    </row>
    <row r="59" spans="4:8">
      <c r="D59" s="7" t="s">
        <v>60</v>
      </c>
      <c r="H59" s="8">
        <f>ROUND(SUM(H53:H58),5)</f>
        <v>11404.52</v>
      </c>
    </row>
    <row r="60" spans="4:8">
      <c r="D60" s="7" t="s">
        <v>61</v>
      </c>
    </row>
    <row r="61" spans="4:8">
      <c r="E61" s="7" t="s">
        <v>62</v>
      </c>
      <c r="H61" s="8">
        <v>583.34</v>
      </c>
    </row>
    <row r="62" spans="4:8">
      <c r="E62" s="7" t="s">
        <v>63</v>
      </c>
      <c r="H62" s="8">
        <v>8259</v>
      </c>
    </row>
    <row r="63" spans="4:8">
      <c r="E63" s="7" t="s">
        <v>64</v>
      </c>
      <c r="H63" s="8">
        <v>69.59</v>
      </c>
    </row>
    <row r="64" spans="4:8">
      <c r="E64" s="7" t="s">
        <v>65</v>
      </c>
      <c r="H64" s="8">
        <v>5.5</v>
      </c>
    </row>
    <row r="65" spans="4:8">
      <c r="E65" s="7" t="s">
        <v>66</v>
      </c>
      <c r="H65" s="8">
        <v>379.25</v>
      </c>
    </row>
    <row r="66" spans="4:8">
      <c r="E66" s="7" t="s">
        <v>67</v>
      </c>
      <c r="H66" s="9">
        <v>4482.3500000000004</v>
      </c>
    </row>
    <row r="67" spans="4:8">
      <c r="D67" s="7" t="s">
        <v>68</v>
      </c>
      <c r="H67" s="8">
        <f>ROUND(SUM(H60:H66),5)</f>
        <v>13779.03</v>
      </c>
    </row>
    <row r="68" spans="4:8">
      <c r="D68" s="7" t="s">
        <v>69</v>
      </c>
    </row>
    <row r="69" spans="4:8">
      <c r="E69" s="7" t="s">
        <v>70</v>
      </c>
      <c r="H69" s="8">
        <v>46.62</v>
      </c>
    </row>
    <row r="70" spans="4:8">
      <c r="E70" s="7" t="s">
        <v>71</v>
      </c>
      <c r="H70" s="8">
        <v>155.47</v>
      </c>
    </row>
    <row r="71" spans="4:8">
      <c r="E71" s="7" t="s">
        <v>72</v>
      </c>
      <c r="H71" s="8">
        <v>381.08</v>
      </c>
    </row>
    <row r="72" spans="4:8">
      <c r="E72" s="7" t="s">
        <v>73</v>
      </c>
      <c r="H72" s="8">
        <v>540.82000000000005</v>
      </c>
    </row>
    <row r="73" spans="4:8">
      <c r="E73" s="7" t="s">
        <v>74</v>
      </c>
      <c r="H73" s="8">
        <v>0</v>
      </c>
    </row>
    <row r="74" spans="4:8">
      <c r="E74" s="7" t="s">
        <v>75</v>
      </c>
      <c r="H74" s="8">
        <v>60</v>
      </c>
    </row>
    <row r="75" spans="4:8">
      <c r="E75" s="7" t="s">
        <v>76</v>
      </c>
      <c r="H75" s="8">
        <v>134.29</v>
      </c>
    </row>
    <row r="76" spans="4:8">
      <c r="E76" s="7" t="s">
        <v>77</v>
      </c>
      <c r="H76" s="8">
        <v>326.89999999999998</v>
      </c>
    </row>
    <row r="77" spans="4:8">
      <c r="E77" s="7" t="s">
        <v>78</v>
      </c>
      <c r="H77" s="8">
        <v>116</v>
      </c>
    </row>
    <row r="78" spans="4:8">
      <c r="E78" s="7" t="s">
        <v>79</v>
      </c>
      <c r="H78" s="8">
        <v>180</v>
      </c>
    </row>
    <row r="79" spans="4:8">
      <c r="E79" s="7" t="s">
        <v>80</v>
      </c>
      <c r="H79" s="8">
        <v>650</v>
      </c>
    </row>
    <row r="80" spans="4:8">
      <c r="E80" s="7" t="s">
        <v>81</v>
      </c>
      <c r="H80" s="8">
        <v>1605.62</v>
      </c>
    </row>
    <row r="81" spans="4:8">
      <c r="E81" s="7" t="s">
        <v>82</v>
      </c>
      <c r="H81" s="8">
        <v>126.9</v>
      </c>
    </row>
    <row r="82" spans="4:8">
      <c r="E82" s="7" t="s">
        <v>83</v>
      </c>
      <c r="H82" s="9">
        <v>8750</v>
      </c>
    </row>
    <row r="83" spans="4:8">
      <c r="D83" s="7" t="s">
        <v>84</v>
      </c>
      <c r="H83" s="8">
        <f>ROUND(SUM(H68:H82),5)</f>
        <v>13073.7</v>
      </c>
    </row>
    <row r="84" spans="4:8">
      <c r="D84" s="7" t="s">
        <v>85</v>
      </c>
    </row>
    <row r="85" spans="4:8">
      <c r="E85" s="7" t="s">
        <v>86</v>
      </c>
      <c r="H85" s="8">
        <v>75.05</v>
      </c>
    </row>
    <row r="86" spans="4:8">
      <c r="E86" s="7" t="s">
        <v>87</v>
      </c>
      <c r="H86" s="8">
        <v>3820.33</v>
      </c>
    </row>
    <row r="87" spans="4:8">
      <c r="E87" s="7" t="s">
        <v>88</v>
      </c>
      <c r="H87" s="8">
        <v>289.33999999999997</v>
      </c>
    </row>
    <row r="88" spans="4:8">
      <c r="E88" s="7" t="s">
        <v>89</v>
      </c>
      <c r="H88" s="8">
        <v>379.07</v>
      </c>
    </row>
    <row r="89" spans="4:8">
      <c r="E89" s="7" t="s">
        <v>90</v>
      </c>
      <c r="H89" s="8">
        <v>650</v>
      </c>
    </row>
    <row r="90" spans="4:8">
      <c r="E90" s="7" t="s">
        <v>91</v>
      </c>
      <c r="H90" s="8">
        <v>2217.27</v>
      </c>
    </row>
    <row r="91" spans="4:8">
      <c r="E91" s="7" t="s">
        <v>92</v>
      </c>
      <c r="H91" s="8">
        <v>175.2</v>
      </c>
    </row>
    <row r="92" spans="4:8">
      <c r="E92" s="7" t="s">
        <v>93</v>
      </c>
      <c r="H92" s="8">
        <v>12083.35</v>
      </c>
    </row>
    <row r="93" spans="4:8">
      <c r="E93" s="7" t="s">
        <v>94</v>
      </c>
      <c r="H93" s="8">
        <v>12.96</v>
      </c>
    </row>
    <row r="94" spans="4:8">
      <c r="E94" s="7" t="s">
        <v>95</v>
      </c>
      <c r="H94" s="9">
        <v>2840.78</v>
      </c>
    </row>
    <row r="95" spans="4:8">
      <c r="D95" s="7" t="s">
        <v>96</v>
      </c>
      <c r="H95" s="8">
        <f>ROUND(SUM(H84:H94),5)</f>
        <v>22543.35</v>
      </c>
    </row>
    <row r="96" spans="4:8">
      <c r="D96" s="7" t="s">
        <v>97</v>
      </c>
    </row>
    <row r="97" spans="5:8">
      <c r="E97" s="7" t="s">
        <v>98</v>
      </c>
      <c r="H97" s="8">
        <v>1488.36</v>
      </c>
    </row>
    <row r="98" spans="5:8">
      <c r="E98" s="7" t="s">
        <v>99</v>
      </c>
      <c r="H98" s="8">
        <v>0</v>
      </c>
    </row>
    <row r="99" spans="5:8">
      <c r="E99" s="7" t="s">
        <v>100</v>
      </c>
      <c r="H99" s="8">
        <v>19.829999999999998</v>
      </c>
    </row>
    <row r="100" spans="5:8">
      <c r="E100" s="7" t="s">
        <v>101</v>
      </c>
      <c r="H100" s="8">
        <v>7345.59</v>
      </c>
    </row>
    <row r="101" spans="5:8">
      <c r="E101" s="7" t="s">
        <v>102</v>
      </c>
      <c r="H101" s="8">
        <v>21436.89</v>
      </c>
    </row>
    <row r="102" spans="5:8">
      <c r="E102" s="7" t="s">
        <v>103</v>
      </c>
      <c r="H102" s="8">
        <v>4010.62</v>
      </c>
    </row>
    <row r="103" spans="5:8">
      <c r="E103" s="7" t="s">
        <v>104</v>
      </c>
      <c r="H103" s="8">
        <v>0</v>
      </c>
    </row>
    <row r="104" spans="5:8">
      <c r="E104" s="7" t="s">
        <v>105</v>
      </c>
      <c r="H104" s="8">
        <v>1300</v>
      </c>
    </row>
    <row r="105" spans="5:8">
      <c r="E105" s="7" t="s">
        <v>106</v>
      </c>
      <c r="H105" s="8">
        <v>2644.47</v>
      </c>
    </row>
    <row r="106" spans="5:8">
      <c r="E106" s="7" t="s">
        <v>107</v>
      </c>
      <c r="H106" s="8">
        <v>0</v>
      </c>
    </row>
    <row r="107" spans="5:8">
      <c r="E107" s="7" t="s">
        <v>108</v>
      </c>
      <c r="H107" s="8">
        <v>1586.48</v>
      </c>
    </row>
    <row r="108" spans="5:8">
      <c r="E108" s="7" t="s">
        <v>109</v>
      </c>
      <c r="H108" s="8">
        <v>796.06</v>
      </c>
    </row>
    <row r="109" spans="5:8">
      <c r="E109" s="7" t="s">
        <v>110</v>
      </c>
      <c r="H109" s="8">
        <v>52.95</v>
      </c>
    </row>
    <row r="110" spans="5:8">
      <c r="E110" s="7" t="s">
        <v>111</v>
      </c>
      <c r="H110" s="8">
        <v>23.51</v>
      </c>
    </row>
    <row r="111" spans="5:8">
      <c r="E111" s="7" t="s">
        <v>112</v>
      </c>
      <c r="H111" s="8">
        <v>1368</v>
      </c>
    </row>
    <row r="112" spans="5:8">
      <c r="E112" s="7" t="s">
        <v>113</v>
      </c>
      <c r="H112" s="8">
        <v>1657.5</v>
      </c>
    </row>
    <row r="113" spans="1:8">
      <c r="E113" s="7" t="s">
        <v>114</v>
      </c>
      <c r="H113" s="8">
        <v>1500</v>
      </c>
    </row>
    <row r="114" spans="1:8">
      <c r="E114" s="7" t="s">
        <v>115</v>
      </c>
      <c r="H114" s="8">
        <v>2653.57</v>
      </c>
    </row>
    <row r="115" spans="1:8">
      <c r="E115" s="7" t="s">
        <v>116</v>
      </c>
      <c r="H115" s="8">
        <v>5624.42</v>
      </c>
    </row>
    <row r="116" spans="1:8">
      <c r="E116" s="7" t="s">
        <v>117</v>
      </c>
      <c r="H116" s="9">
        <v>223.55</v>
      </c>
    </row>
    <row r="117" spans="1:8">
      <c r="D117" s="7" t="s">
        <v>118</v>
      </c>
      <c r="H117" s="8">
        <f>ROUND(SUM(H96:H116),5)</f>
        <v>53731.8</v>
      </c>
    </row>
    <row r="118" spans="1:8">
      <c r="D118" s="7" t="s">
        <v>119</v>
      </c>
      <c r="H118" s="9">
        <v>409.7</v>
      </c>
    </row>
    <row r="119" spans="1:8">
      <c r="C119" s="7" t="s">
        <v>120</v>
      </c>
      <c r="H119" s="9">
        <f>ROUND(H33+H39+H45+H52+H59+H67+H83+H95+SUM(H117:H118),5)</f>
        <v>123825.97</v>
      </c>
    </row>
    <row r="120" spans="1:8">
      <c r="B120" s="7" t="s">
        <v>121</v>
      </c>
      <c r="H120" s="8">
        <f>ROUND(H5+H32-H119,5)</f>
        <v>101198.79</v>
      </c>
    </row>
    <row r="121" spans="1:8">
      <c r="B121" s="7" t="s">
        <v>122</v>
      </c>
    </row>
    <row r="122" spans="1:8">
      <c r="C122" s="7" t="s">
        <v>123</v>
      </c>
    </row>
    <row r="123" spans="1:8">
      <c r="D123" s="7" t="s">
        <v>124</v>
      </c>
      <c r="H123" s="8">
        <v>58899.9</v>
      </c>
    </row>
    <row r="124" spans="1:8">
      <c r="D124" s="7" t="s">
        <v>125</v>
      </c>
      <c r="H124" s="9">
        <v>4065.1</v>
      </c>
    </row>
    <row r="125" spans="1:8">
      <c r="C125" s="7" t="s">
        <v>126</v>
      </c>
      <c r="H125" s="9">
        <f>ROUND(SUM(H122:H124),5)</f>
        <v>62965</v>
      </c>
    </row>
    <row r="126" spans="1:8">
      <c r="B126" s="7" t="s">
        <v>127</v>
      </c>
      <c r="H126" s="9">
        <f>ROUND(H121-H125,5)</f>
        <v>-62965</v>
      </c>
    </row>
    <row r="127" spans="1:8">
      <c r="A127" s="7" t="s">
        <v>128</v>
      </c>
      <c r="H127" s="10">
        <f>ROUND(H120+H126,5)</f>
        <v>38233.79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QuickBooks Mac 2014</dc:creator>
  <cp:lastModifiedBy>Susan Likes</cp:lastModifiedBy>
  <dcterms:created xsi:type="dcterms:W3CDTF">2015-11-23T20:03:13Z</dcterms:created>
  <dcterms:modified xsi:type="dcterms:W3CDTF">2015-11-23T20:21:04Z</dcterms:modified>
</cp:coreProperties>
</file>