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120" yWindow="80" windowWidth="1368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3" i="1"/>
  <c r="H24" i="1"/>
  <c r="H28" i="1"/>
  <c r="H38" i="1"/>
  <c r="H43" i="1"/>
  <c r="H45" i="1"/>
  <c r="H46" i="1"/>
  <c r="H54" i="1"/>
  <c r="H60" i="1"/>
  <c r="H68" i="1"/>
  <c r="H83" i="1"/>
  <c r="H91" i="1"/>
  <c r="H107" i="1"/>
  <c r="H120" i="1"/>
  <c r="H150" i="1"/>
  <c r="H155" i="1"/>
  <c r="H159" i="1"/>
  <c r="H162" i="1"/>
  <c r="H163" i="1"/>
  <c r="H167" i="1"/>
  <c r="H168" i="1"/>
  <c r="H169" i="1"/>
</calcChain>
</file>

<file path=xl/sharedStrings.xml><?xml version="1.0" encoding="utf-8"?>
<sst xmlns="http://schemas.openxmlformats.org/spreadsheetml/2006/main" count="170" uniqueCount="170">
  <si>
    <t>Children's Montessori Charter School</t>
  </si>
  <si>
    <t>Accrual Basis</t>
  </si>
  <si>
    <t>July 2014 through June 2015</t>
  </si>
  <si>
    <t>Jul '14 - Jun '15</t>
  </si>
  <si>
    <t>Ordinary Income/Expense</t>
  </si>
  <si>
    <t>Income</t>
  </si>
  <si>
    <t>State Sources</t>
  </si>
  <si>
    <t>3113 — Capital Construction Funds</t>
  </si>
  <si>
    <t>State Sources - Other</t>
  </si>
  <si>
    <t>Total State Sources</t>
  </si>
  <si>
    <t>Federal Sources</t>
  </si>
  <si>
    <t>4100 — CCSP Start Up Grant</t>
  </si>
  <si>
    <t>Total Federal Sources</t>
  </si>
  <si>
    <t>1990 — Contributions/Donations</t>
  </si>
  <si>
    <t>1995 — Board Donation</t>
  </si>
  <si>
    <t>1996 — Equal Exchange</t>
  </si>
  <si>
    <t>1997 — Farm Donation</t>
  </si>
  <si>
    <t>1993 — Individ, Business Contributions</t>
  </si>
  <si>
    <t>1998 — Health &amp; Wellness Donations</t>
  </si>
  <si>
    <t>1992 — Gifts in Kind - Goods</t>
  </si>
  <si>
    <t>1991 — Corporate Contributions</t>
  </si>
  <si>
    <t>1994 — Annual Appeal</t>
  </si>
  <si>
    <t>1990 — Contributions/Donations - Other</t>
  </si>
  <si>
    <t>Total 1990 — Contributions/Donations</t>
  </si>
  <si>
    <t>43300 — Direct Public Grants</t>
  </si>
  <si>
    <t>45000 — Investments</t>
  </si>
  <si>
    <t>45030 — Interest-Savings, Short-term CD</t>
  </si>
  <si>
    <t>Total 45000 — Investments</t>
  </si>
  <si>
    <t>1750 — Local Sources</t>
  </si>
  <si>
    <t>1780 — Materials Fee</t>
  </si>
  <si>
    <t>1790 — Student Council</t>
  </si>
  <si>
    <t>1760 — After School Care</t>
  </si>
  <si>
    <t>1761 — Wednesday Club</t>
  </si>
  <si>
    <t>1770 — Food Program</t>
  </si>
  <si>
    <t>1771 — District Lunch Program</t>
  </si>
  <si>
    <t>1772 — FARM Food Program</t>
  </si>
  <si>
    <t>1773 — FARM Lunch Program Subsidized</t>
  </si>
  <si>
    <t>Total 1770 — Food Program</t>
  </si>
  <si>
    <t>1751 — ABQ Trip</t>
  </si>
  <si>
    <t>1752 — Board Shirts</t>
  </si>
  <si>
    <t>1753 — Peaches</t>
  </si>
  <si>
    <t>1750 — Local Sources - Other</t>
  </si>
  <si>
    <t>Total 1750 — Local Sources</t>
  </si>
  <si>
    <t>5710 — District PPOR</t>
  </si>
  <si>
    <t>Total Income</t>
  </si>
  <si>
    <t>Gross Profit</t>
  </si>
  <si>
    <t>Expense</t>
  </si>
  <si>
    <t>2200 — Support</t>
  </si>
  <si>
    <t>Support Supplies</t>
  </si>
  <si>
    <t>Support Travel/Registration</t>
  </si>
  <si>
    <t>Support Other Purch Services</t>
  </si>
  <si>
    <t>Support Prof/Tech Services</t>
  </si>
  <si>
    <t>2201 — PERA Retiree Benefit</t>
  </si>
  <si>
    <t>Total 2200 — Support</t>
  </si>
  <si>
    <t>3100 — Food Program</t>
  </si>
  <si>
    <t>3103 — RE-1 Lunches</t>
  </si>
  <si>
    <t>3102 — Farm Dishwashing</t>
  </si>
  <si>
    <t>3101 — Farm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</si>
  <si>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</si>
  <si>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</si>
  <si>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</si>
  <si>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</si>
  <si>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</si>
  <si>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</si>
  <si>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2902 — Fundraising Fees</t>
  </si>
  <si>
    <t>2901 — Nurse Consultant</t>
  </si>
  <si>
    <t>2900 — Other Support - Other</t>
  </si>
  <si>
    <t>Total 2900 — Other Support</t>
  </si>
  <si>
    <t>2800 — Central Support</t>
  </si>
  <si>
    <t>0526f — Work Comp Bus Manager</t>
  </si>
  <si>
    <t>0526e — Work Comp ED</t>
  </si>
  <si>
    <t>0526d — Work Comp Specials</t>
  </si>
  <si>
    <t>0526c — Work Comp Asst Teach</t>
  </si>
  <si>
    <t>0526b — Work Comp Teachers</t>
  </si>
  <si>
    <t>0526a — Work Comp Subs</t>
  </si>
  <si>
    <t>0525f — Unemp Insur Bus Manager</t>
  </si>
  <si>
    <t>0525e — Unemp Insur ED</t>
  </si>
  <si>
    <t>0525d — Unemp Insur Specials</t>
  </si>
  <si>
    <t>0525c — Unemp Insur Asst Teach</t>
  </si>
  <si>
    <t>0525b — Unemp Insur Teachers</t>
  </si>
  <si>
    <t>0525a — Unemp Insur Subs</t>
  </si>
  <si>
    <t>0521 — Liability Insurance</t>
  </si>
  <si>
    <t>Total 2800 — Central Support</t>
  </si>
  <si>
    <t>2600 — Operations &amp; Maintenance</t>
  </si>
  <si>
    <t>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</si>
  <si>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</si>
  <si>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</si>
  <si>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</si>
  <si>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</si>
  <si>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</si>
  <si>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</si>
  <si>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</si>
  <si>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Grant Travel BM</t>
  </si>
  <si>
    <t>Other</t>
  </si>
  <si>
    <t>Supplies and Materials</t>
  </si>
  <si>
    <t>Webstie and Email Hosting</t>
  </si>
  <si>
    <t>Printing Binding Copying</t>
  </si>
  <si>
    <t>Advertising</t>
  </si>
  <si>
    <t>Postage</t>
  </si>
  <si>
    <t>Banking Service Fees</t>
  </si>
  <si>
    <t>Legal Fees</t>
  </si>
  <si>
    <t>Business Manager Health Insur</t>
  </si>
  <si>
    <t>Business Manager PERA</t>
  </si>
  <si>
    <t>Business Manager Medicare</t>
  </si>
  <si>
    <t>Salaries - Business Manager</t>
  </si>
  <si>
    <t>2500 — Business Services - Other</t>
  </si>
  <si>
    <t>Total 2500 — Business Services</t>
  </si>
  <si>
    <t>2400 — Adminstration</t>
  </si>
  <si>
    <t>Grant ED Support Supplies</t>
  </si>
  <si>
    <t>Grant ED Travel</t>
  </si>
  <si>
    <t>Grant ED Profess Tech Services</t>
  </si>
  <si>
    <t>Dues &amp; Fees</t>
  </si>
  <si>
    <t>Other</t>
  </si>
  <si>
    <t>Supplies and Materials</t>
  </si>
  <si>
    <t>ED Health INs</t>
  </si>
  <si>
    <t>PERA - ED</t>
  </si>
  <si>
    <t>ED Medicare</t>
  </si>
  <si>
    <t>Salaries - Office of ED</t>
  </si>
  <si>
    <t>General Admin - Health Insur</t>
  </si>
  <si>
    <t>Total 2400 — Adminstration</t>
  </si>
  <si>
    <t>0100 — Instruction</t>
  </si>
  <si>
    <t>Capitalized Equipment</t>
  </si>
  <si>
    <t>Non-Capital Equip</t>
  </si>
  <si>
    <t>Grant Supplies</t>
  </si>
  <si>
    <t>Travel/Registration</t>
  </si>
  <si>
    <t>Other — Ohter Purchased Services</t>
  </si>
  <si>
    <t>Professional/Tech Services</t>
  </si>
  <si>
    <t>Student Council Stipend</t>
  </si>
  <si>
    <t>Teachers Specials MC</t>
  </si>
  <si>
    <t>5% G&amp;A Costs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</si>
  <si>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</si>
  <si>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</si>
  <si>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</si>
  <si>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</si>
  <si>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</si>
  <si>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</si>
  <si>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</si>
  <si>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 Substitute</t>
  </si>
  <si>
    <t>PERA Teachers</t>
  </si>
  <si>
    <t>Asst Teacher Medicare</t>
  </si>
  <si>
    <t>Teachers Medicare</t>
  </si>
  <si>
    <t>Teachers - Substitute MC</t>
  </si>
  <si>
    <t>Special - Music/Art</t>
  </si>
  <si>
    <t>Special - H&amp;W</t>
  </si>
  <si>
    <t>Special - Spanish</t>
  </si>
  <si>
    <t>Asst Teachers</t>
  </si>
  <si>
    <t>Teachers</t>
  </si>
  <si>
    <t>Substitute Teacher</t>
  </si>
  <si>
    <t>0100 — Instruction - Other</t>
  </si>
  <si>
    <t>Total 0100 — Instruction</t>
  </si>
  <si>
    <t>Classroom materials</t>
  </si>
  <si>
    <t>Office Supplies</t>
  </si>
  <si>
    <t>65000 — Operations</t>
  </si>
  <si>
    <t>65040 — Supplies</t>
  </si>
  <si>
    <t>Total 65000 — Operations</t>
  </si>
  <si>
    <t>65100 — Other Types of Expenses</t>
  </si>
  <si>
    <t>65110 — Advertising Expenses</t>
  </si>
  <si>
    <t>65100 — Other Types of Expenses - Other</t>
  </si>
  <si>
    <t>Total 65100 — Other Types of Expenses</t>
  </si>
  <si>
    <t>66000 — Payroll Expenses</t>
  </si>
  <si>
    <t>68300 — Travel and Meetings</t>
  </si>
  <si>
    <t>Total Expense</t>
  </si>
  <si>
    <t>Net Ordinary Income</t>
  </si>
  <si>
    <t>Other Income/Expense</t>
  </si>
  <si>
    <t>Other Expense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</si>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</sst>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topLeftCell="A3" workbookViewId="0">
      <selection activeCell="H4" sqref="H4"/>
    </sheetView>
  </sheetViews>
  <sheetFormatPr baseColWidth="10" defaultColWidth="8.83203125" defaultRowHeight="12" x14ac:dyDescent="0"/>
  <cols>
    <col min="1" max="6" width="2" bestFit="1" customWidth="1"/>
    <col min="7" max="7" width="55.6640625" customWidth="1"/>
    <col min="8" max="8" width="13.6640625" bestFit="1" customWidth="1"/>
  </cols>
  <sheetData>
    <row r="1" spans="1:8" ht="18">
      <c r="A1" s="1" t="s">
        <v>0</v>
      </c>
    </row>
    <row r="2" spans="1:8" ht="21">
      <c r="A2" s="3" t="s">
        <v>169</v>
      </c>
      <c r="H2" s="2"/>
    </row>
    <row r="3" spans="1:8" ht="16">
      <c r="A3" s="5" t="s">
        <v>2</v>
      </c>
      <c r="H3" s="4" t="s">
        <v>1</v>
      </c>
    </row>
    <row r="4" spans="1:8">
      <c r="H4" s="6" t="s">
        <v>3</v>
      </c>
    </row>
    <row r="5" spans="1:8">
      <c r="B5" s="7" t="s">
        <v>4</v>
      </c>
    </row>
    <row r="6" spans="1:8">
      <c r="D6" s="7" t="s">
        <v>5</v>
      </c>
    </row>
    <row r="7" spans="1:8">
      <c r="E7" s="7" t="s">
        <v>6</v>
      </c>
    </row>
    <row r="8" spans="1:8">
      <c r="F8" s="7" t="s">
        <v>7</v>
      </c>
      <c r="H8" s="8">
        <v>6331.55</v>
      </c>
    </row>
    <row r="9" spans="1:8">
      <c r="F9" s="7" t="s">
        <v>8</v>
      </c>
      <c r="H9" s="9">
        <v>3373.51</v>
      </c>
    </row>
    <row r="10" spans="1:8">
      <c r="E10" s="7" t="s">
        <v>9</v>
      </c>
      <c r="H10" s="8">
        <f>ROUND(SUM(H7:H9),5)</f>
        <v>9705.06</v>
      </c>
    </row>
    <row r="11" spans="1:8">
      <c r="E11" s="7" t="s">
        <v>10</v>
      </c>
    </row>
    <row r="12" spans="1:8">
      <c r="F12" s="7" t="s">
        <v>11</v>
      </c>
      <c r="H12" s="9">
        <v>352516.91</v>
      </c>
    </row>
    <row r="13" spans="1:8">
      <c r="E13" s="7" t="s">
        <v>12</v>
      </c>
      <c r="H13" s="8">
        <f>ROUND(SUM(H11:H12),5)</f>
        <v>352516.91</v>
      </c>
    </row>
    <row r="14" spans="1:8">
      <c r="E14" s="7" t="s">
        <v>13</v>
      </c>
    </row>
    <row r="15" spans="1:8">
      <c r="F15" s="7" t="s">
        <v>14</v>
      </c>
      <c r="H15" s="8">
        <v>300</v>
      </c>
    </row>
    <row r="16" spans="1:8">
      <c r="F16" s="7" t="s">
        <v>15</v>
      </c>
      <c r="H16" s="8">
        <v>1944</v>
      </c>
    </row>
    <row r="17" spans="5:8">
      <c r="F17" s="7" t="s">
        <v>16</v>
      </c>
      <c r="H17" s="8">
        <v>1200</v>
      </c>
    </row>
    <row r="18" spans="5:8">
      <c r="F18" s="7" t="s">
        <v>17</v>
      </c>
      <c r="H18" s="8">
        <v>2765</v>
      </c>
    </row>
    <row r="19" spans="5:8">
      <c r="F19" s="7" t="s">
        <v>18</v>
      </c>
      <c r="H19" s="8">
        <v>100</v>
      </c>
    </row>
    <row r="20" spans="5:8">
      <c r="F20" s="7" t="s">
        <v>19</v>
      </c>
      <c r="H20" s="8">
        <v>1300</v>
      </c>
    </row>
    <row r="21" spans="5:8">
      <c r="F21" s="7" t="s">
        <v>20</v>
      </c>
      <c r="H21" s="8">
        <v>2300</v>
      </c>
    </row>
    <row r="22" spans="5:8">
      <c r="F22" s="7" t="s">
        <v>21</v>
      </c>
      <c r="H22" s="8">
        <v>1620</v>
      </c>
    </row>
    <row r="23" spans="5:8">
      <c r="F23" s="7" t="s">
        <v>22</v>
      </c>
      <c r="H23" s="9">
        <v>798.98</v>
      </c>
    </row>
    <row r="24" spans="5:8">
      <c r="E24" s="7" t="s">
        <v>23</v>
      </c>
      <c r="H24" s="8">
        <f>ROUND(SUM(H14:H23),5)</f>
        <v>12327.98</v>
      </c>
    </row>
    <row r="25" spans="5:8">
      <c r="E25" s="7" t="s">
        <v>24</v>
      </c>
      <c r="H25" s="8">
        <v>6750</v>
      </c>
    </row>
    <row r="26" spans="5:8">
      <c r="E26" s="7" t="s">
        <v>25</v>
      </c>
    </row>
    <row r="27" spans="5:8">
      <c r="F27" s="7" t="s">
        <v>26</v>
      </c>
      <c r="H27" s="9">
        <v>9.5299999999999994</v>
      </c>
    </row>
    <row r="28" spans="5:8">
      <c r="E28" s="7" t="s">
        <v>27</v>
      </c>
      <c r="H28" s="8">
        <f>ROUND(SUM(H26:H27),5)</f>
        <v>9.5299999999999994</v>
      </c>
    </row>
    <row r="29" spans="5:8">
      <c r="E29" s="7" t="s">
        <v>28</v>
      </c>
    </row>
    <row r="30" spans="5:8">
      <c r="F30" s="7" t="s">
        <v>29</v>
      </c>
      <c r="H30" s="8">
        <v>8550</v>
      </c>
    </row>
    <row r="31" spans="5:8">
      <c r="F31" s="7" t="s">
        <v>30</v>
      </c>
      <c r="H31" s="8">
        <v>820</v>
      </c>
    </row>
    <row r="32" spans="5:8">
      <c r="F32" s="7" t="s">
        <v>31</v>
      </c>
      <c r="H32" s="8">
        <v>490</v>
      </c>
    </row>
    <row r="33" spans="3:8">
      <c r="F33" s="7" t="s">
        <v>32</v>
      </c>
      <c r="H33" s="8">
        <v>8772.5</v>
      </c>
    </row>
    <row r="34" spans="3:8">
      <c r="F34" s="7" t="s">
        <v>33</v>
      </c>
    </row>
    <row r="35" spans="3:8">
      <c r="G35" s="7" t="s">
        <v>34</v>
      </c>
      <c r="H35" s="8">
        <v>900</v>
      </c>
    </row>
    <row r="36" spans="3:8">
      <c r="G36" s="7" t="s">
        <v>35</v>
      </c>
      <c r="H36" s="8">
        <v>9910</v>
      </c>
    </row>
    <row r="37" spans="3:8">
      <c r="G37" s="7" t="s">
        <v>36</v>
      </c>
      <c r="H37" s="9">
        <v>3126</v>
      </c>
    </row>
    <row r="38" spans="3:8">
      <c r="F38" s="7" t="s">
        <v>37</v>
      </c>
      <c r="H38" s="8">
        <f>ROUND(SUM(H34:H37),5)</f>
        <v>13936</v>
      </c>
    </row>
    <row r="39" spans="3:8">
      <c r="F39" s="7" t="s">
        <v>38</v>
      </c>
      <c r="H39" s="8">
        <v>1160.08</v>
      </c>
    </row>
    <row r="40" spans="3:8">
      <c r="F40" s="7" t="s">
        <v>39</v>
      </c>
      <c r="H40" s="8">
        <v>866</v>
      </c>
    </row>
    <row r="41" spans="3:8">
      <c r="F41" s="7" t="s">
        <v>40</v>
      </c>
      <c r="H41" s="8">
        <v>1135</v>
      </c>
    </row>
    <row r="42" spans="3:8">
      <c r="F42" s="7" t="s">
        <v>41</v>
      </c>
      <c r="H42" s="9">
        <v>241.94</v>
      </c>
    </row>
    <row r="43" spans="3:8">
      <c r="E43" s="7" t="s">
        <v>42</v>
      </c>
      <c r="H43" s="8">
        <f>ROUND(SUM(H29:H33)+SUM(H38:H42),5)</f>
        <v>35971.519999999997</v>
      </c>
    </row>
    <row r="44" spans="3:8">
      <c r="E44" s="7" t="s">
        <v>43</v>
      </c>
      <c r="H44" s="9">
        <v>438759.09</v>
      </c>
    </row>
    <row r="45" spans="3:8">
      <c r="D45" s="7" t="s">
        <v>44</v>
      </c>
      <c r="H45" s="9">
        <f>ROUND(H6+H10+H13+SUM(H24:H25)+H28+SUM(H43:H44),5)</f>
        <v>856040.09</v>
      </c>
    </row>
    <row r="46" spans="3:8">
      <c r="C46" s="7" t="s">
        <v>45</v>
      </c>
      <c r="H46" s="8">
        <f>H45</f>
        <v>856040.09</v>
      </c>
    </row>
    <row r="47" spans="3:8">
      <c r="C47" s="7" t="s">
        <v>46</v>
      </c>
    </row>
    <row r="48" spans="3:8">
      <c r="D48" s="7" t="s">
        <v>47</v>
      </c>
    </row>
    <row r="49" spans="4:8">
      <c r="E49" s="7" t="s">
        <v>48</v>
      </c>
      <c r="H49" s="8">
        <v>10814.11</v>
      </c>
    </row>
    <row r="50" spans="4:8">
      <c r="E50" s="7" t="s">
        <v>49</v>
      </c>
      <c r="H50" s="8">
        <v>3895.83</v>
      </c>
    </row>
    <row r="51" spans="4:8">
      <c r="E51" s="7" t="s">
        <v>50</v>
      </c>
      <c r="H51" s="8">
        <v>4561.95</v>
      </c>
    </row>
    <row r="52" spans="4:8">
      <c r="E52" s="7" t="s">
        <v>51</v>
      </c>
      <c r="H52" s="8">
        <v>17185.599999999999</v>
      </c>
    </row>
    <row r="53" spans="4:8">
      <c r="E53" s="7" t="s">
        <v>52</v>
      </c>
      <c r="H53" s="9">
        <v>582.37</v>
      </c>
    </row>
    <row r="54" spans="4:8">
      <c r="D54" s="7" t="s">
        <v>53</v>
      </c>
      <c r="H54" s="8">
        <f>ROUND(SUM(H48:H53),5)</f>
        <v>37039.86</v>
      </c>
    </row>
    <row r="55" spans="4:8">
      <c r="D55" s="7" t="s">
        <v>54</v>
      </c>
    </row>
    <row r="56" spans="4:8">
      <c r="E56" s="7" t="s">
        <v>55</v>
      </c>
      <c r="H56" s="8">
        <v>764</v>
      </c>
    </row>
    <row r="57" spans="4:8">
      <c r="E57" s="7" t="s">
        <v>56</v>
      </c>
      <c r="H57" s="8">
        <v>4009.5</v>
      </c>
    </row>
    <row r="58" spans="4:8">
      <c r="E58" s="7" t="s">
        <v>57</v>
      </c>
      <c r="H58" s="8">
        <v>21664</v>
      </c>
    </row>
    <row r="59" spans="4:8">
      <c r="E59" s="7" t="s">
        <v>58</v>
      </c>
      <c r="H59" s="9">
        <v>92.83</v>
      </c>
    </row>
    <row r="60" spans="4:8">
      <c r="D60" s="7" t="s">
        <v>59</v>
      </c>
      <c r="H60" s="8">
        <f>ROUND(SUM(H55:H59),5)</f>
        <v>26530.33</v>
      </c>
    </row>
    <row r="61" spans="4:8">
      <c r="D61" s="7" t="s">
        <v>60</v>
      </c>
    </row>
    <row r="62" spans="4:8">
      <c r="E62" s="7" t="s">
        <v>61</v>
      </c>
      <c r="H62" s="8">
        <v>1676</v>
      </c>
    </row>
    <row r="63" spans="4:8">
      <c r="E63" s="7" t="s">
        <v>62</v>
      </c>
      <c r="H63" s="8">
        <v>977.97</v>
      </c>
    </row>
    <row r="64" spans="4:8">
      <c r="E64" s="7" t="s">
        <v>63</v>
      </c>
      <c r="H64" s="8">
        <v>3758.59</v>
      </c>
    </row>
    <row r="65" spans="4:8">
      <c r="E65" s="7" t="s">
        <v>64</v>
      </c>
      <c r="H65" s="8">
        <v>1524.7</v>
      </c>
    </row>
    <row r="66" spans="4:8">
      <c r="E66" s="7" t="s">
        <v>65</v>
      </c>
      <c r="H66" s="8">
        <v>1000</v>
      </c>
    </row>
    <row r="67" spans="4:8">
      <c r="E67" s="7" t="s">
        <v>66</v>
      </c>
      <c r="H67" s="9">
        <v>3999.71</v>
      </c>
    </row>
    <row r="68" spans="4:8">
      <c r="D68" s="7" t="s">
        <v>67</v>
      </c>
      <c r="H68" s="8">
        <f>ROUND(SUM(H61:H67),5)</f>
        <v>12936.97</v>
      </c>
    </row>
    <row r="69" spans="4:8">
      <c r="D69" s="7" t="s">
        <v>68</v>
      </c>
    </row>
    <row r="70" spans="4:8">
      <c r="E70" s="7" t="s">
        <v>69</v>
      </c>
      <c r="H70" s="8">
        <v>269</v>
      </c>
    </row>
    <row r="71" spans="4:8">
      <c r="E71" s="7" t="s">
        <v>70</v>
      </c>
      <c r="H71" s="8">
        <v>227</v>
      </c>
    </row>
    <row r="72" spans="4:8">
      <c r="E72" s="7" t="s">
        <v>71</v>
      </c>
      <c r="H72" s="8">
        <v>480</v>
      </c>
    </row>
    <row r="73" spans="4:8">
      <c r="E73" s="7" t="s">
        <v>72</v>
      </c>
      <c r="H73" s="8">
        <v>227</v>
      </c>
    </row>
    <row r="74" spans="4:8">
      <c r="E74" s="7" t="s">
        <v>73</v>
      </c>
      <c r="H74" s="8">
        <v>928.99</v>
      </c>
    </row>
    <row r="75" spans="4:8">
      <c r="E75" s="7" t="s">
        <v>74</v>
      </c>
      <c r="H75" s="8">
        <v>80.900000000000006</v>
      </c>
    </row>
    <row r="76" spans="4:8">
      <c r="E76" s="7" t="s">
        <v>75</v>
      </c>
      <c r="H76" s="8">
        <v>522.92999999999995</v>
      </c>
    </row>
    <row r="77" spans="4:8">
      <c r="E77" s="7" t="s">
        <v>76</v>
      </c>
      <c r="H77" s="8">
        <v>660.94</v>
      </c>
    </row>
    <row r="78" spans="4:8">
      <c r="E78" s="7" t="s">
        <v>77</v>
      </c>
      <c r="H78" s="8">
        <v>28.89</v>
      </c>
    </row>
    <row r="79" spans="4:8">
      <c r="E79" s="7" t="s">
        <v>78</v>
      </c>
      <c r="H79" s="8">
        <v>1117.3800000000001</v>
      </c>
    </row>
    <row r="80" spans="4:8">
      <c r="E80" s="7" t="s">
        <v>79</v>
      </c>
      <c r="H80" s="8">
        <v>796.79</v>
      </c>
    </row>
    <row r="81" spans="4:8">
      <c r="E81" s="7" t="s">
        <v>80</v>
      </c>
      <c r="H81" s="8">
        <v>7.2</v>
      </c>
    </row>
    <row r="82" spans="4:8">
      <c r="E82" s="7" t="s">
        <v>81</v>
      </c>
      <c r="H82" s="9">
        <v>9070</v>
      </c>
    </row>
    <row r="83" spans="4:8">
      <c r="D83" s="7" t="s">
        <v>82</v>
      </c>
      <c r="H83" s="8">
        <f>ROUND(SUM(H69:H82),5)</f>
        <v>14417.02</v>
      </c>
    </row>
    <row r="84" spans="4:8">
      <c r="D84" s="7" t="s">
        <v>83</v>
      </c>
    </row>
    <row r="85" spans="4:8">
      <c r="E85" s="7" t="s">
        <v>84</v>
      </c>
      <c r="H85" s="8">
        <v>1331.45</v>
      </c>
    </row>
    <row r="86" spans="4:8">
      <c r="E86" s="7" t="s">
        <v>85</v>
      </c>
      <c r="H86" s="8">
        <v>36000</v>
      </c>
    </row>
    <row r="87" spans="4:8">
      <c r="E87" s="7" t="s">
        <v>86</v>
      </c>
      <c r="H87" s="8">
        <v>233.75</v>
      </c>
    </row>
    <row r="88" spans="4:8">
      <c r="E88" s="7" t="s">
        <v>87</v>
      </c>
      <c r="H88" s="8">
        <v>19.13</v>
      </c>
    </row>
    <row r="89" spans="4:8">
      <c r="E89" s="7" t="s">
        <v>88</v>
      </c>
      <c r="H89" s="8">
        <v>1320.64</v>
      </c>
    </row>
    <row r="90" spans="4:8">
      <c r="E90" s="7" t="s">
        <v>89</v>
      </c>
      <c r="H90" s="9">
        <v>2778.07</v>
      </c>
    </row>
    <row r="91" spans="4:8">
      <c r="D91" s="7" t="s">
        <v>90</v>
      </c>
      <c r="H91" s="8">
        <f>ROUND(SUM(H84:H90),5)</f>
        <v>41683.040000000001</v>
      </c>
    </row>
    <row r="92" spans="4:8">
      <c r="D92" s="7" t="s">
        <v>91</v>
      </c>
    </row>
    <row r="93" spans="4:8">
      <c r="E93" s="7" t="s">
        <v>92</v>
      </c>
      <c r="H93" s="8">
        <v>777.49</v>
      </c>
    </row>
    <row r="94" spans="4:8">
      <c r="E94" s="7" t="s">
        <v>93</v>
      </c>
      <c r="H94" s="8">
        <v>7390.64</v>
      </c>
    </row>
    <row r="95" spans="4:8">
      <c r="E95" s="7" t="s">
        <v>94</v>
      </c>
      <c r="H95" s="8">
        <v>1566.96</v>
      </c>
    </row>
    <row r="96" spans="4:8">
      <c r="E96" s="7" t="s">
        <v>95</v>
      </c>
      <c r="H96" s="8">
        <v>49.95</v>
      </c>
    </row>
    <row r="97" spans="4:8">
      <c r="E97" s="7" t="s">
        <v>96</v>
      </c>
      <c r="H97" s="8">
        <v>20.45</v>
      </c>
    </row>
    <row r="98" spans="4:8">
      <c r="E98" s="7" t="s">
        <v>97</v>
      </c>
      <c r="H98" s="8">
        <v>234.06</v>
      </c>
    </row>
    <row r="99" spans="4:8">
      <c r="E99" s="7" t="s">
        <v>98</v>
      </c>
      <c r="H99" s="8">
        <v>308.88</v>
      </c>
    </row>
    <row r="100" spans="4:8">
      <c r="E100" s="7" t="s">
        <v>99</v>
      </c>
      <c r="H100" s="8">
        <v>20</v>
      </c>
    </row>
    <row r="101" spans="4:8">
      <c r="E101" s="7" t="s">
        <v>100</v>
      </c>
      <c r="H101" s="8">
        <v>2382.54</v>
      </c>
    </row>
    <row r="102" spans="4:8">
      <c r="E102" s="7" t="s">
        <v>101</v>
      </c>
      <c r="H102" s="8">
        <v>6152.06</v>
      </c>
    </row>
    <row r="103" spans="4:8">
      <c r="E103" s="7" t="s">
        <v>102</v>
      </c>
      <c r="H103" s="8">
        <v>5634.62</v>
      </c>
    </row>
    <row r="104" spans="4:8">
      <c r="E104" s="7" t="s">
        <v>103</v>
      </c>
      <c r="H104" s="8">
        <v>456.05</v>
      </c>
    </row>
    <row r="105" spans="4:8">
      <c r="E105" s="7" t="s">
        <v>104</v>
      </c>
      <c r="H105" s="8">
        <v>31448.23</v>
      </c>
    </row>
    <row r="106" spans="4:8">
      <c r="E106" s="7" t="s">
        <v>105</v>
      </c>
      <c r="H106" s="9">
        <v>20</v>
      </c>
    </row>
    <row r="107" spans="4:8">
      <c r="D107" s="7" t="s">
        <v>106</v>
      </c>
      <c r="H107" s="8">
        <f>ROUND(SUM(H92:H106),5)</f>
        <v>56461.93</v>
      </c>
    </row>
    <row r="108" spans="4:8">
      <c r="D108" s="7" t="s">
        <v>107</v>
      </c>
    </row>
    <row r="109" spans="4:8">
      <c r="E109" s="7" t="s">
        <v>108</v>
      </c>
      <c r="H109" s="8">
        <v>79.989999999999995</v>
      </c>
    </row>
    <row r="110" spans="4:8">
      <c r="E110" s="7" t="s">
        <v>109</v>
      </c>
      <c r="H110" s="8">
        <v>10144.69</v>
      </c>
    </row>
    <row r="111" spans="4:8">
      <c r="E111" s="7" t="s">
        <v>110</v>
      </c>
      <c r="H111" s="8">
        <v>11100</v>
      </c>
    </row>
    <row r="112" spans="4:8">
      <c r="E112" s="7" t="s">
        <v>111</v>
      </c>
      <c r="H112" s="8">
        <v>525</v>
      </c>
    </row>
    <row r="113" spans="4:8">
      <c r="E113" s="7" t="s">
        <v>112</v>
      </c>
      <c r="H113" s="8">
        <v>-57.74</v>
      </c>
    </row>
    <row r="114" spans="4:8">
      <c r="E114" s="7" t="s">
        <v>113</v>
      </c>
      <c r="H114" s="8">
        <v>897.52</v>
      </c>
    </row>
    <row r="115" spans="4:8">
      <c r="E115" s="7" t="s">
        <v>114</v>
      </c>
      <c r="H115" s="8">
        <v>7770</v>
      </c>
    </row>
    <row r="116" spans="4:8">
      <c r="E116" s="7" t="s">
        <v>115</v>
      </c>
      <c r="H116" s="8">
        <v>8774.98</v>
      </c>
    </row>
    <row r="117" spans="4:8">
      <c r="E117" s="7" t="s">
        <v>116</v>
      </c>
      <c r="H117" s="8">
        <v>709.82</v>
      </c>
    </row>
    <row r="118" spans="4:8">
      <c r="E118" s="7" t="s">
        <v>117</v>
      </c>
      <c r="H118" s="8">
        <v>48949.93</v>
      </c>
    </row>
    <row r="119" spans="4:8">
      <c r="E119" s="7" t="s">
        <v>118</v>
      </c>
      <c r="H119" s="9">
        <v>-1617.94</v>
      </c>
    </row>
    <row r="120" spans="4:8">
      <c r="D120" s="7" t="s">
        <v>119</v>
      </c>
      <c r="H120" s="8">
        <f>ROUND(SUM(H108:H119),5)</f>
        <v>87276.25</v>
      </c>
    </row>
    <row r="121" spans="4:8">
      <c r="D121" s="7" t="s">
        <v>120</v>
      </c>
    </row>
    <row r="122" spans="4:8">
      <c r="E122" s="7" t="s">
        <v>121</v>
      </c>
      <c r="H122" s="8">
        <v>3312</v>
      </c>
    </row>
    <row r="123" spans="4:8">
      <c r="E123" s="7" t="s">
        <v>122</v>
      </c>
      <c r="H123" s="8">
        <v>88280.34</v>
      </c>
    </row>
    <row r="124" spans="4:8">
      <c r="E124" s="7" t="s">
        <v>123</v>
      </c>
      <c r="H124" s="8">
        <v>115873.52</v>
      </c>
    </row>
    <row r="125" spans="4:8">
      <c r="E125" s="7" t="s">
        <v>124</v>
      </c>
      <c r="H125" s="8">
        <v>16180.25</v>
      </c>
    </row>
    <row r="126" spans="4:8">
      <c r="E126" s="7" t="s">
        <v>125</v>
      </c>
      <c r="H126" s="8">
        <v>27339.87</v>
      </c>
    </row>
    <row r="127" spans="4:8">
      <c r="E127" s="7" t="s">
        <v>126</v>
      </c>
      <c r="H127" s="8">
        <v>42388.9</v>
      </c>
    </row>
    <row r="128" spans="4:8">
      <c r="E128" s="7" t="s">
        <v>127</v>
      </c>
      <c r="H128" s="8">
        <v>250</v>
      </c>
    </row>
    <row r="129" spans="5:8">
      <c r="E129" s="7" t="s">
        <v>128</v>
      </c>
      <c r="H129" s="8">
        <v>342.53</v>
      </c>
    </row>
    <row r="130" spans="5:8">
      <c r="E130" s="7" t="s">
        <v>129</v>
      </c>
      <c r="H130" s="8">
        <v>15142.27</v>
      </c>
    </row>
    <row r="131" spans="5:8">
      <c r="E131" s="7" t="s">
        <v>130</v>
      </c>
      <c r="H131" s="8">
        <v>52314.28</v>
      </c>
    </row>
    <row r="132" spans="5:8">
      <c r="E132" s="7" t="s">
        <v>131</v>
      </c>
      <c r="H132" s="8">
        <v>3377.33</v>
      </c>
    </row>
    <row r="133" spans="5:8">
      <c r="E133" s="7" t="s">
        <v>132</v>
      </c>
      <c r="H133" s="8">
        <v>371.3</v>
      </c>
    </row>
    <row r="134" spans="5:8">
      <c r="E134" s="7" t="s">
        <v>133</v>
      </c>
      <c r="H134" s="8">
        <v>7770</v>
      </c>
    </row>
    <row r="135" spans="5:8">
      <c r="E135" s="7" t="s">
        <v>134</v>
      </c>
      <c r="H135" s="8">
        <v>15540</v>
      </c>
    </row>
    <row r="136" spans="5:8">
      <c r="E136" s="7" t="s">
        <v>135</v>
      </c>
      <c r="H136" s="8">
        <v>7078</v>
      </c>
    </row>
    <row r="137" spans="5:8">
      <c r="E137" s="7" t="s">
        <v>136</v>
      </c>
      <c r="H137" s="8">
        <v>3265.84</v>
      </c>
    </row>
    <row r="138" spans="5:8">
      <c r="E138" s="7" t="s">
        <v>137</v>
      </c>
      <c r="H138" s="8">
        <v>2158.29</v>
      </c>
    </row>
    <row r="139" spans="5:8">
      <c r="E139" s="7" t="s">
        <v>138</v>
      </c>
      <c r="H139" s="8">
        <v>11702.49</v>
      </c>
    </row>
    <row r="140" spans="5:8">
      <c r="E140" s="7" t="s">
        <v>139</v>
      </c>
      <c r="H140" s="8">
        <v>278</v>
      </c>
    </row>
    <row r="141" spans="5:8">
      <c r="E141" s="7" t="s">
        <v>140</v>
      </c>
      <c r="H141" s="8">
        <v>1252.77</v>
      </c>
    </row>
    <row r="142" spans="5:8">
      <c r="E142" s="7" t="s">
        <v>141</v>
      </c>
      <c r="H142" s="8">
        <v>0</v>
      </c>
    </row>
    <row r="143" spans="5:8">
      <c r="E143" s="7" t="s">
        <v>142</v>
      </c>
      <c r="H143" s="8">
        <v>5207.5</v>
      </c>
    </row>
    <row r="144" spans="5:8">
      <c r="E144" s="7" t="s">
        <v>143</v>
      </c>
      <c r="H144" s="8">
        <v>4167</v>
      </c>
    </row>
    <row r="145" spans="4:8">
      <c r="E145" s="7" t="s">
        <v>144</v>
      </c>
      <c r="H145" s="8">
        <v>7711.5</v>
      </c>
    </row>
    <row r="146" spans="4:8">
      <c r="E146" s="7" t="s">
        <v>145</v>
      </c>
      <c r="H146" s="8">
        <v>13108.73</v>
      </c>
    </row>
    <row r="147" spans="4:8">
      <c r="E147" s="7" t="s">
        <v>146</v>
      </c>
      <c r="H147" s="8">
        <v>74489.84</v>
      </c>
    </row>
    <row r="148" spans="4:8">
      <c r="E148" s="7" t="s">
        <v>147</v>
      </c>
      <c r="H148" s="8">
        <v>2087.5</v>
      </c>
    </row>
    <row r="149" spans="4:8">
      <c r="E149" s="7" t="s">
        <v>148</v>
      </c>
      <c r="H149" s="9">
        <v>6001.11</v>
      </c>
    </row>
    <row r="150" spans="4:8">
      <c r="D150" s="7" t="s">
        <v>149</v>
      </c>
      <c r="H150" s="8">
        <f>ROUND(SUM(H121:H149),5)</f>
        <v>526991.16</v>
      </c>
    </row>
    <row r="151" spans="4:8">
      <c r="D151" s="7" t="s">
        <v>150</v>
      </c>
      <c r="H151" s="8">
        <v>0</v>
      </c>
    </row>
    <row r="152" spans="4:8">
      <c r="D152" s="7" t="s">
        <v>151</v>
      </c>
      <c r="H152" s="8">
        <v>0</v>
      </c>
    </row>
    <row r="153" spans="4:8">
      <c r="D153" s="7" t="s">
        <v>152</v>
      </c>
    </row>
    <row r="154" spans="4:8">
      <c r="E154" s="7" t="s">
        <v>153</v>
      </c>
      <c r="H154" s="9">
        <v>0</v>
      </c>
    </row>
    <row r="155" spans="4:8">
      <c r="D155" s="7" t="s">
        <v>154</v>
      </c>
      <c r="H155" s="8">
        <f>ROUND(SUM(H153:H154),5)</f>
        <v>0</v>
      </c>
    </row>
    <row r="156" spans="4:8">
      <c r="D156" s="7" t="s">
        <v>155</v>
      </c>
    </row>
    <row r="157" spans="4:8">
      <c r="E157" s="7" t="s">
        <v>156</v>
      </c>
      <c r="H157" s="8">
        <v>0</v>
      </c>
    </row>
    <row r="158" spans="4:8">
      <c r="E158" s="7" t="s">
        <v>157</v>
      </c>
      <c r="H158" s="9">
        <v>0</v>
      </c>
    </row>
    <row r="159" spans="4:8">
      <c r="D159" s="7" t="s">
        <v>158</v>
      </c>
      <c r="H159" s="8">
        <f>ROUND(SUM(H156:H158),5)</f>
        <v>0</v>
      </c>
    </row>
    <row r="160" spans="4:8">
      <c r="D160" s="7" t="s">
        <v>159</v>
      </c>
      <c r="H160" s="8">
        <v>0</v>
      </c>
    </row>
    <row r="161" spans="1:8">
      <c r="D161" s="7" t="s">
        <v>160</v>
      </c>
      <c r="H161" s="9">
        <v>2032.8</v>
      </c>
    </row>
    <row r="162" spans="1:8">
      <c r="C162" s="7" t="s">
        <v>161</v>
      </c>
      <c r="H162" s="9">
        <f>ROUND(H47+H54+H60+H68+H83+H91+H107+H120+SUM(H150:H152)+H155+SUM(H159:H161),5)</f>
        <v>805369.36</v>
      </c>
    </row>
    <row r="163" spans="1:8">
      <c r="B163" s="7" t="s">
        <v>162</v>
      </c>
      <c r="H163" s="8">
        <f>ROUND(H5+H46-H162,5)</f>
        <v>50670.73</v>
      </c>
    </row>
    <row r="164" spans="1:8">
      <c r="B164" s="7" t="s">
        <v>163</v>
      </c>
    </row>
    <row r="165" spans="1:8">
      <c r="C165" s="7" t="s">
        <v>164</v>
      </c>
    </row>
    <row r="166" spans="1:8">
      <c r="D166" s="7" t="s">
        <v>165</v>
      </c>
      <c r="H166" s="9">
        <v>0</v>
      </c>
    </row>
    <row r="167" spans="1:8">
      <c r="C167" s="7" t="s">
        <v>166</v>
      </c>
      <c r="H167" s="9">
        <f>ROUND(SUM(H165:H166),5)</f>
        <v>0</v>
      </c>
    </row>
    <row r="168" spans="1:8">
      <c r="B168" s="7" t="s">
        <v>167</v>
      </c>
      <c r="H168" s="9">
        <f>ROUND(H164-H167,5)</f>
        <v>0</v>
      </c>
    </row>
    <row r="169" spans="1:8">
      <c r="A169" s="7" t="s">
        <v>168</v>
      </c>
      <c r="H169" s="10">
        <f>ROUND(H163+H168,5)</f>
        <v>50670.73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Susan Likes</cp:lastModifiedBy>
  <dcterms:created xsi:type="dcterms:W3CDTF">2015-10-27T19:19:50Z</dcterms:created>
  <dcterms:modified xsi:type="dcterms:W3CDTF">2015-10-27T19:20:29Z</dcterms:modified>
</cp:coreProperties>
</file>