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20" yWindow="80" windowWidth="1404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H20" i="1"/>
  <c r="H23" i="1"/>
  <c r="H32" i="1"/>
  <c r="H34" i="1"/>
  <c r="H36" i="1"/>
  <c r="H37" i="1"/>
  <c r="H45" i="1"/>
  <c r="H56" i="1"/>
  <c r="H62" i="1"/>
  <c r="H69" i="1"/>
  <c r="H84" i="1"/>
  <c r="H99" i="1"/>
  <c r="H117" i="1"/>
  <c r="H131" i="1"/>
  <c r="H157" i="1"/>
  <c r="H159" i="1"/>
  <c r="H160" i="1"/>
  <c r="H165" i="1"/>
  <c r="H166" i="1"/>
  <c r="H167" i="1"/>
</calcChain>
</file>

<file path=xl/sharedStrings.xml><?xml version="1.0" encoding="utf-8"?>
<sst xmlns="http://schemas.openxmlformats.org/spreadsheetml/2006/main" count="170" uniqueCount="170">
  <si>
    <t>7:22 AM</t>
  </si>
  <si>
    <t>Children's Kiva Montessori School</t>
  </si>
  <si>
    <t>04/17/16</t>
  </si>
  <si>
    <t>Accrual Basis</t>
  </si>
  <si>
    <t>July 2015 through March 2016</t>
  </si>
  <si>
    <t>Jul '15 - Mar '16</t>
  </si>
  <si>
    <t>Ordinary Income/Expense</t>
  </si>
  <si>
    <t>Income</t>
  </si>
  <si>
    <t>Walkathon</t>
  </si>
  <si>
    <t>State Sources</t>
  </si>
  <si>
    <t>3116 — Read Act</t>
  </si>
  <si>
    <t>3115 — ELPA</t>
  </si>
  <si>
    <t>3113 — Capital Construction Funds</t>
  </si>
  <si>
    <t>State Sources - Other</t>
  </si>
  <si>
    <t>Total State Sources</t>
  </si>
  <si>
    <t>1990 — Contributions/Donations</t>
  </si>
  <si>
    <t>1997 — Farm Donation</t>
  </si>
  <si>
    <t>1993 — Individ, Business Contributions</t>
  </si>
  <si>
    <t>1998 — Health &amp; Wellness Donations</t>
  </si>
  <si>
    <t>1994 — Annual Appeal</t>
  </si>
  <si>
    <t>1990 — Contributions/Donations - Other</t>
  </si>
  <si>
    <t>Total 1990 — Contributions/Donations</t>
  </si>
  <si>
    <t>45000 — Investments</t>
  </si>
  <si>
    <t>45030 — Interest-Savings, Short-term CD</t>
  </si>
  <si>
    <t>Total 45000 — Investments</t>
  </si>
  <si>
    <t>1750 — Local Sources</t>
  </si>
  <si>
    <t>1780 — Materials Fee</t>
  </si>
  <si>
    <t>1760 — After School Care</t>
  </si>
  <si>
    <t>1761 — Wednesday Club</t>
  </si>
  <si>
    <t>1770 — Food Program</t>
  </si>
  <si>
    <t>1771 — District Lunch Program</t>
  </si>
  <si>
    <t>1772 — FARM Food Program</t>
  </si>
  <si>
    <t>1773 — FARM Lunch Program Subsidized</t>
  </si>
  <si>
    <t>Total 1770 — Food Program</t>
  </si>
  <si>
    <t>1750 — Local Sources - Other</t>
  </si>
  <si>
    <t>Total 1750 — Local Sources</t>
  </si>
  <si>
    <t>5710 — District PPOR</t>
  </si>
  <si>
    <t>Total Income</t>
  </si>
  <si>
    <t>Gross Profit</t>
  </si>
  <si>
    <t>Expense</t>
  </si>
  <si>
    <t>2300 — Other Admin</t>
  </si>
  <si>
    <t>2308 — Other Admin - Health</t>
  </si>
  <si>
    <t>2306 — Other Admin - MC</t>
  </si>
  <si>
    <t>2305 — Other Admin - Salaries</t>
  </si>
  <si>
    <t>2307 — Other Admin - PERA</t>
  </si>
  <si>
    <t>2300 — Other Admin - Other</t>
  </si>
  <si>
    <t>Total 2300 — Other Admin</t>
  </si>
  <si>
    <t>5500 — Interest Expense</t>
  </si>
  <si>
    <t>2200 — Support</t>
  </si>
  <si>
    <t>2251 — Reading Support MC</t>
  </si>
  <si>
    <t>2250 — Support - Reading Specialist Wa</t>
  </si>
  <si>
    <t>2255 — Reading Support - Pera</t>
  </si>
  <si>
    <t>2211 — Suport MC</t>
  </si>
  <si>
    <t>2210 — Support Pera</t>
  </si>
  <si>
    <t>2205 — - Support Salaries</t>
  </si>
  <si>
    <t>Support Supplies</t>
  </si>
  <si>
    <t>2200 — Support - Other</t>
  </si>
  <si>
    <t>Total 2200 — Support</t>
  </si>
  <si>
    <t>3100 — Food Program</t>
  </si>
  <si>
    <t>3103 — RE-1 Lunches</t>
  </si>
  <si>
    <t>3102 — Farm Dishwashing</t>
  </si>
  <si>
    <t>3101 — Farm Lunches</t>
  </si>
  <si>
    <t>3100 — Food Program - Other</t>
  </si>
  <si>
    <t>Total 3100 — Food Program</t>
  </si>
  <si>
    <t>2900 — Other Support</t>
  </si>
  <si>
    <t>Capital Construction for CH</t>
  </si>
  <si>
    <t>2905 — Afterschool</t>
  </si>
  <si>
    <t>2903 — Wednesday Club</t>
  </si>
  <si>
    <t>2901 — Nurse Consultant</t>
  </si>
  <si>
    <t>2900 — Other Support - Other</t>
  </si>
  <si>
    <t>Total 2900 — Other Support</t>
  </si>
  <si>
    <t>2800 — Central Support</t>
  </si>
  <si>
    <t>525m — Unemployement ESS</t>
  </si>
  <si>
    <t>525j — Unemployment Insurance - Other</t>
  </si>
  <si>
    <t>0525i — - Unemployement Insurance Custo</t>
  </si>
  <si>
    <t>0526f — Work Comp Bus Manager</t>
  </si>
  <si>
    <t>0526e — Work Comp ED</t>
  </si>
  <si>
    <t>0526d — Work Comp Specials</t>
  </si>
  <si>
    <t>0526c — Work Comp Asst Teach</t>
  </si>
  <si>
    <t>0526b — Work Comp Teachers</t>
  </si>
  <si>
    <t>0526a — Work Comp Subs</t>
  </si>
  <si>
    <t>0525f — Unemp Insur Bus Manager</t>
  </si>
  <si>
    <t>0525c — Unemp Insur Asst Teach</t>
  </si>
  <si>
    <t>0525b — Unemp Insur Teachers</t>
  </si>
  <si>
    <t>0521 — Liability Insurance</t>
  </si>
  <si>
    <t>Total 2800 — Central Support</t>
  </si>
  <si>
    <t>2600 — Operations &amp; Maintenance</t>
  </si>
  <si>
    <t>2625 — Cleaning Supplies</t>
  </si>
  <si>
    <t>2624 — Telephone</t>
  </si>
  <si>
    <t>2602 — Copier Lease - Copies</t>
  </si>
  <si>
    <t>2623 — Water/Sewer/Trash</t>
  </si>
  <si>
    <t>2622 — Atmos</t>
  </si>
  <si>
    <t>2621 — Empire Electri</t>
  </si>
  <si>
    <t>2620 — Sanitation Department</t>
  </si>
  <si>
    <t>2601 — Copier Lease</t>
  </si>
  <si>
    <t>Facility Lease</t>
  </si>
  <si>
    <t>Custodian - PERA</t>
  </si>
  <si>
    <t>Custodian Medicare</t>
  </si>
  <si>
    <t>Custodian</t>
  </si>
  <si>
    <t>2600 — Operations &amp; Maintenance - Other</t>
  </si>
  <si>
    <t>Total 2600 — Operations &amp; Maintenance</t>
  </si>
  <si>
    <t>2500 — Business Services</t>
  </si>
  <si>
    <t>Grant Travel BM</t>
  </si>
  <si>
    <t>Other</t>
  </si>
  <si>
    <t>Supplies and Materials</t>
  </si>
  <si>
    <t>Google for Education Account</t>
  </si>
  <si>
    <t>Webstie and Email Hosting</t>
  </si>
  <si>
    <t>Printing Binding Copying</t>
  </si>
  <si>
    <t>Advertising</t>
  </si>
  <si>
    <t>Postage</t>
  </si>
  <si>
    <t>Internet</t>
  </si>
  <si>
    <t>Banking Service Fees</t>
  </si>
  <si>
    <t>Legal Fees</t>
  </si>
  <si>
    <t>Business Manager Health Insur</t>
  </si>
  <si>
    <t>Business Manager PERA</t>
  </si>
  <si>
    <t>Business Manager Medicare</t>
  </si>
  <si>
    <t>Salaries - Business Manager</t>
  </si>
  <si>
    <t>2500 — Business Services - Other</t>
  </si>
  <si>
    <t>Total 2500 — Business Services</t>
  </si>
  <si>
    <t>2400 — Adminstration</t>
  </si>
  <si>
    <t>ED Travel</t>
  </si>
  <si>
    <t>Grant ED Travel</t>
  </si>
  <si>
    <t>Dues &amp; Fees</t>
  </si>
  <si>
    <t>Other</t>
  </si>
  <si>
    <t>Supplies and Materials</t>
  </si>
  <si>
    <t>Purchased Services</t>
  </si>
  <si>
    <t>ED Health INs</t>
  </si>
  <si>
    <t>PERA - ED</t>
  </si>
  <si>
    <t>ED Medicare</t>
  </si>
  <si>
    <t>Salaries - Office of ED</t>
  </si>
  <si>
    <t>General Admin - MC</t>
  </si>
  <si>
    <t>2400 — Adminstration - Other</t>
  </si>
  <si>
    <t>Total 2400 — Adminstration</t>
  </si>
  <si>
    <t>0100 — Instruction</t>
  </si>
  <si>
    <t>Non-Capital Equip</t>
  </si>
  <si>
    <t>Other — Ohter Purchased Services</t>
  </si>
  <si>
    <t>Professional/Tech Services</t>
  </si>
  <si>
    <t>Student Council Stipend</t>
  </si>
  <si>
    <t>Teachers Specials MC</t>
  </si>
  <si>
    <t>5% G&amp;A Costs</t>
  </si>
  <si>
    <t>Contract with CH for Edu Serv</t>
  </si>
  <si>
    <t>Supplies and Materials</t>
  </si>
  <si>
    <t>Field Trips</t>
  </si>
  <si>
    <t>Health Insurance - Asst Teacher</t>
  </si>
  <si>
    <t>Health Insurance - Teachers</t>
  </si>
  <si>
    <t>PERA Teacher Specials</t>
  </si>
  <si>
    <t>PERA Asst Teacher</t>
  </si>
  <si>
    <t>PERA Teachers Substitute</t>
  </si>
  <si>
    <t>PERA Teachers</t>
  </si>
  <si>
    <t>Asst Teacher Medicare</t>
  </si>
  <si>
    <t>Teachers Medicare</t>
  </si>
  <si>
    <t>Teachers - Substitute MC</t>
  </si>
  <si>
    <t>Special - Music/Art</t>
  </si>
  <si>
    <t>Special - H&amp;W</t>
  </si>
  <si>
    <t>Asst Teachers</t>
  </si>
  <si>
    <t>Teachers</t>
  </si>
  <si>
    <t>Substitute Teacher</t>
  </si>
  <si>
    <t>0100 — Instruction - Other</t>
  </si>
  <si>
    <t>Total 0100 — Instruction</t>
  </si>
  <si>
    <t>68300 — Travel and Meetings</t>
  </si>
  <si>
    <t>Total Expense</t>
  </si>
  <si>
    <t>Net Ordinary Income</t>
  </si>
  <si>
    <t>Other Income/Expense</t>
  </si>
  <si>
    <t>Other Expense</t>
  </si>
  <si>
    <t>9999 — Building Remodel</t>
  </si>
  <si>
    <t>Grant Reimbursement</t>
  </si>
  <si>
    <t>Total Other Expense</t>
  </si>
  <si>
    <t>Net Other Income</t>
  </si>
  <si>
    <t>Net Income</t>
  </si>
  <si>
    <t>Statement of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</si>
</sst>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charset val="129"/>
      <scheme val="major"/>
    </font>
    <font>
      <b/>
      <sz val="15"/>
      <color theme="3"/>
      <name val="Georgia"/>
      <family val="2"/>
      <charset val="129"/>
      <scheme val="minor"/>
    </font>
    <font>
      <b/>
      <sz val="13"/>
      <color theme="3"/>
      <name val="Georgia"/>
      <family val="2"/>
      <charset val="129"/>
      <scheme val="minor"/>
    </font>
    <font>
      <b/>
      <sz val="11"/>
      <color theme="3"/>
      <name val="Georgia"/>
      <family val="2"/>
      <charset val="129"/>
      <scheme val="minor"/>
    </font>
    <font>
      <sz val="12"/>
      <color rgb="FF006100"/>
      <name val="Georgia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workbookViewId="0">
      <selection activeCell="B2" sqref="B2"/>
    </sheetView>
  </sheetViews>
  <sheetFormatPr baseColWidth="10" defaultColWidth="8.83203125" defaultRowHeight="12" x14ac:dyDescent="0"/>
  <cols>
    <col min="1" max="6" width="2" bestFit="1" customWidth="1"/>
    <col min="7" max="7" width="42.6640625" customWidth="1"/>
    <col min="8" max="8" width="22.5" bestFit="1" customWidth="1"/>
  </cols>
  <sheetData>
    <row r="1" spans="1:8" ht="18">
      <c r="A1" s="1" t="s">
        <v>1</v>
      </c>
      <c r="H1" t="s">
        <v>0</v>
      </c>
    </row>
    <row r="2" spans="1:8" ht="21">
      <c r="A2" s="3" t="s">
        <v>169</v>
      </c>
      <c r="H2" s="2" t="s">
        <v>2</v>
      </c>
    </row>
    <row r="3" spans="1:8" ht="16">
      <c r="A3" s="5" t="s">
        <v>4</v>
      </c>
      <c r="H3" s="4" t="s">
        <v>3</v>
      </c>
    </row>
    <row r="4" spans="1:8">
      <c r="H4" s="6" t="s">
        <v>5</v>
      </c>
    </row>
    <row r="5" spans="1:8">
      <c r="B5" s="7" t="s">
        <v>6</v>
      </c>
    </row>
    <row r="6" spans="1:8">
      <c r="D6" s="7" t="s">
        <v>7</v>
      </c>
    </row>
    <row r="7" spans="1:8">
      <c r="E7" s="7" t="s">
        <v>8</v>
      </c>
      <c r="H7" s="8">
        <v>6381</v>
      </c>
    </row>
    <row r="8" spans="1:8">
      <c r="E8" s="7" t="s">
        <v>9</v>
      </c>
    </row>
    <row r="9" spans="1:8">
      <c r="F9" s="7" t="s">
        <v>10</v>
      </c>
      <c r="H9" s="8">
        <v>13190.4</v>
      </c>
    </row>
    <row r="10" spans="1:8">
      <c r="F10" s="7" t="s">
        <v>11</v>
      </c>
      <c r="H10" s="8">
        <v>753.45</v>
      </c>
    </row>
    <row r="11" spans="1:8">
      <c r="F11" s="7" t="s">
        <v>12</v>
      </c>
      <c r="H11" s="8">
        <v>17621.099999999999</v>
      </c>
    </row>
    <row r="12" spans="1:8">
      <c r="F12" s="7" t="s">
        <v>13</v>
      </c>
      <c r="H12" s="9">
        <v>1516.11</v>
      </c>
    </row>
    <row r="13" spans="1:8">
      <c r="E13" s="7" t="s">
        <v>14</v>
      </c>
      <c r="H13" s="8">
        <f>ROUND(SUM(H8:H12),5)</f>
        <v>33081.06</v>
      </c>
    </row>
    <row r="14" spans="1:8">
      <c r="E14" s="7" t="s">
        <v>15</v>
      </c>
    </row>
    <row r="15" spans="1:8">
      <c r="F15" s="7" t="s">
        <v>16</v>
      </c>
      <c r="H15" s="8">
        <v>1210</v>
      </c>
    </row>
    <row r="16" spans="1:8">
      <c r="F16" s="7" t="s">
        <v>17</v>
      </c>
      <c r="H16" s="8">
        <v>300</v>
      </c>
    </row>
    <row r="17" spans="5:8">
      <c r="F17" s="7" t="s">
        <v>18</v>
      </c>
      <c r="H17" s="8">
        <v>750</v>
      </c>
    </row>
    <row r="18" spans="5:8">
      <c r="F18" s="7" t="s">
        <v>19</v>
      </c>
      <c r="H18" s="8">
        <v>1200</v>
      </c>
    </row>
    <row r="19" spans="5:8">
      <c r="F19" s="7" t="s">
        <v>20</v>
      </c>
      <c r="H19" s="9">
        <v>944.52</v>
      </c>
    </row>
    <row r="20" spans="5:8">
      <c r="E20" s="7" t="s">
        <v>21</v>
      </c>
      <c r="H20" s="8">
        <f>ROUND(SUM(H14:H19),5)</f>
        <v>4404.5200000000004</v>
      </c>
    </row>
    <row r="21" spans="5:8">
      <c r="E21" s="7" t="s">
        <v>22</v>
      </c>
    </row>
    <row r="22" spans="5:8">
      <c r="F22" s="7" t="s">
        <v>23</v>
      </c>
      <c r="H22" s="9">
        <v>30.97</v>
      </c>
    </row>
    <row r="23" spans="5:8">
      <c r="E23" s="7" t="s">
        <v>24</v>
      </c>
      <c r="H23" s="8">
        <f>ROUND(SUM(H21:H22),5)</f>
        <v>30.97</v>
      </c>
    </row>
    <row r="24" spans="5:8">
      <c r="E24" s="7" t="s">
        <v>25</v>
      </c>
    </row>
    <row r="25" spans="5:8">
      <c r="F25" s="7" t="s">
        <v>26</v>
      </c>
      <c r="H25" s="8">
        <v>11150</v>
      </c>
    </row>
    <row r="26" spans="5:8">
      <c r="F26" s="7" t="s">
        <v>27</v>
      </c>
      <c r="H26" s="8">
        <v>5884.54</v>
      </c>
    </row>
    <row r="27" spans="5:8">
      <c r="F27" s="7" t="s">
        <v>28</v>
      </c>
      <c r="H27" s="8">
        <v>5368.75</v>
      </c>
    </row>
    <row r="28" spans="5:8">
      <c r="F28" s="7" t="s">
        <v>29</v>
      </c>
    </row>
    <row r="29" spans="5:8">
      <c r="G29" s="7" t="s">
        <v>30</v>
      </c>
      <c r="H29" s="8">
        <v>1690</v>
      </c>
    </row>
    <row r="30" spans="5:8">
      <c r="G30" s="7" t="s">
        <v>31</v>
      </c>
      <c r="H30" s="8">
        <v>13635</v>
      </c>
    </row>
    <row r="31" spans="5:8">
      <c r="G31" s="7" t="s">
        <v>32</v>
      </c>
      <c r="H31" s="9">
        <v>2396.25</v>
      </c>
    </row>
    <row r="32" spans="5:8">
      <c r="F32" s="7" t="s">
        <v>33</v>
      </c>
      <c r="H32" s="8">
        <f>ROUND(SUM(H28:H31),5)</f>
        <v>17721.25</v>
      </c>
    </row>
    <row r="33" spans="3:8">
      <c r="F33" s="7" t="s">
        <v>34</v>
      </c>
      <c r="H33" s="9">
        <v>1220</v>
      </c>
    </row>
    <row r="34" spans="3:8">
      <c r="E34" s="7" t="s">
        <v>35</v>
      </c>
      <c r="H34" s="8">
        <f>ROUND(SUM(H24:H27)+SUM(H32:H33),5)</f>
        <v>41344.54</v>
      </c>
    </row>
    <row r="35" spans="3:8">
      <c r="E35" s="7" t="s">
        <v>36</v>
      </c>
      <c r="H35" s="9">
        <v>528820.35</v>
      </c>
    </row>
    <row r="36" spans="3:8">
      <c r="D36" s="7" t="s">
        <v>37</v>
      </c>
      <c r="H36" s="9">
        <f>ROUND(SUM(H6:H7)+H13+H20+H23+SUM(H34:H35),5)</f>
        <v>614062.43999999994</v>
      </c>
    </row>
    <row r="37" spans="3:8">
      <c r="C37" s="7" t="s">
        <v>38</v>
      </c>
      <c r="H37" s="8">
        <f>H36</f>
        <v>614062.43999999994</v>
      </c>
    </row>
    <row r="38" spans="3:8">
      <c r="C38" s="7" t="s">
        <v>39</v>
      </c>
    </row>
    <row r="39" spans="3:8">
      <c r="D39" s="7" t="s">
        <v>40</v>
      </c>
    </row>
    <row r="40" spans="3:8">
      <c r="E40" s="7" t="s">
        <v>41</v>
      </c>
      <c r="H40" s="8">
        <v>2600</v>
      </c>
    </row>
    <row r="41" spans="3:8">
      <c r="E41" s="7" t="s">
        <v>42</v>
      </c>
      <c r="H41" s="8">
        <v>200.35</v>
      </c>
    </row>
    <row r="42" spans="3:8">
      <c r="E42" s="7" t="s">
        <v>43</v>
      </c>
      <c r="H42" s="8">
        <v>12973.5</v>
      </c>
    </row>
    <row r="43" spans="3:8">
      <c r="E43" s="7" t="s">
        <v>44</v>
      </c>
      <c r="H43" s="8">
        <v>2364.4699999999998</v>
      </c>
    </row>
    <row r="44" spans="3:8">
      <c r="E44" s="7" t="s">
        <v>45</v>
      </c>
      <c r="H44" s="9">
        <v>49.5</v>
      </c>
    </row>
    <row r="45" spans="3:8">
      <c r="D45" s="7" t="s">
        <v>46</v>
      </c>
      <c r="H45" s="8">
        <f>ROUND(SUM(H39:H44),5)</f>
        <v>18187.82</v>
      </c>
    </row>
    <row r="46" spans="3:8">
      <c r="D46" s="7" t="s">
        <v>47</v>
      </c>
      <c r="H46" s="8">
        <v>1060.6300000000001</v>
      </c>
    </row>
    <row r="47" spans="3:8">
      <c r="D47" s="7" t="s">
        <v>48</v>
      </c>
    </row>
    <row r="48" spans="3:8">
      <c r="E48" s="7" t="s">
        <v>49</v>
      </c>
      <c r="H48" s="8">
        <v>953.8</v>
      </c>
    </row>
    <row r="49" spans="4:8">
      <c r="E49" s="7" t="s">
        <v>50</v>
      </c>
      <c r="H49" s="8">
        <v>5418.75</v>
      </c>
    </row>
    <row r="50" spans="4:8">
      <c r="E50" s="7" t="s">
        <v>51</v>
      </c>
      <c r="H50" s="8">
        <v>1716.85</v>
      </c>
    </row>
    <row r="51" spans="4:8">
      <c r="E51" s="7" t="s">
        <v>52</v>
      </c>
      <c r="H51" s="8">
        <v>101.07</v>
      </c>
    </row>
    <row r="52" spans="4:8">
      <c r="E52" s="7" t="s">
        <v>53</v>
      </c>
      <c r="H52" s="8">
        <v>943.25</v>
      </c>
    </row>
    <row r="53" spans="4:8">
      <c r="E53" s="7" t="s">
        <v>54</v>
      </c>
      <c r="H53" s="8">
        <v>7334.8</v>
      </c>
    </row>
    <row r="54" spans="4:8">
      <c r="E54" s="7" t="s">
        <v>55</v>
      </c>
      <c r="H54" s="8">
        <v>190.33</v>
      </c>
    </row>
    <row r="55" spans="4:8">
      <c r="E55" s="7" t="s">
        <v>56</v>
      </c>
      <c r="H55" s="9">
        <v>485.7</v>
      </c>
    </row>
    <row r="56" spans="4:8">
      <c r="D56" s="7" t="s">
        <v>57</v>
      </c>
      <c r="H56" s="8">
        <f>ROUND(SUM(H47:H55),5)</f>
        <v>17144.55</v>
      </c>
    </row>
    <row r="57" spans="4:8">
      <c r="D57" s="7" t="s">
        <v>58</v>
      </c>
    </row>
    <row r="58" spans="4:8">
      <c r="E58" s="7" t="s">
        <v>59</v>
      </c>
      <c r="H58" s="8">
        <v>1122</v>
      </c>
    </row>
    <row r="59" spans="4:8">
      <c r="E59" s="7" t="s">
        <v>60</v>
      </c>
      <c r="H59" s="8">
        <v>1843.65</v>
      </c>
    </row>
    <row r="60" spans="4:8">
      <c r="E60" s="7" t="s">
        <v>61</v>
      </c>
      <c r="H60" s="8">
        <v>19334.5</v>
      </c>
    </row>
    <row r="61" spans="4:8">
      <c r="E61" s="7" t="s">
        <v>62</v>
      </c>
      <c r="H61" s="9">
        <v>732.25</v>
      </c>
    </row>
    <row r="62" spans="4:8">
      <c r="D62" s="7" t="s">
        <v>63</v>
      </c>
      <c r="H62" s="8">
        <f>ROUND(SUM(H57:H61),5)</f>
        <v>23032.400000000001</v>
      </c>
    </row>
    <row r="63" spans="4:8">
      <c r="D63" s="7" t="s">
        <v>64</v>
      </c>
    </row>
    <row r="64" spans="4:8">
      <c r="E64" s="7" t="s">
        <v>65</v>
      </c>
      <c r="H64" s="8">
        <v>4244</v>
      </c>
    </row>
    <row r="65" spans="4:8">
      <c r="E65" s="7" t="s">
        <v>66</v>
      </c>
      <c r="H65" s="8">
        <v>1888.51</v>
      </c>
    </row>
    <row r="66" spans="4:8">
      <c r="E66" s="7" t="s">
        <v>67</v>
      </c>
      <c r="H66" s="8">
        <v>2595.4499999999998</v>
      </c>
    </row>
    <row r="67" spans="4:8">
      <c r="E67" s="7" t="s">
        <v>68</v>
      </c>
      <c r="H67" s="8">
        <v>1000</v>
      </c>
    </row>
    <row r="68" spans="4:8">
      <c r="E68" s="7" t="s">
        <v>69</v>
      </c>
      <c r="H68" s="9">
        <v>884.45</v>
      </c>
    </row>
    <row r="69" spans="4:8">
      <c r="D69" s="7" t="s">
        <v>70</v>
      </c>
      <c r="H69" s="8">
        <f>ROUND(SUM(H63:H68),5)</f>
        <v>10612.41</v>
      </c>
    </row>
    <row r="70" spans="4:8">
      <c r="D70" s="7" t="s">
        <v>71</v>
      </c>
    </row>
    <row r="71" spans="4:8">
      <c r="E71" s="7" t="s">
        <v>72</v>
      </c>
      <c r="H71" s="8">
        <v>8.0500000000000007</v>
      </c>
    </row>
    <row r="72" spans="4:8">
      <c r="E72" s="7" t="s">
        <v>73</v>
      </c>
      <c r="H72" s="8">
        <v>53.58</v>
      </c>
    </row>
    <row r="73" spans="4:8">
      <c r="E73" s="7" t="s">
        <v>74</v>
      </c>
      <c r="H73" s="8">
        <v>8.08</v>
      </c>
    </row>
    <row r="74" spans="4:8">
      <c r="E74" s="7" t="s">
        <v>75</v>
      </c>
      <c r="H74" s="8">
        <v>343.07</v>
      </c>
    </row>
    <row r="75" spans="4:8">
      <c r="E75" s="7" t="s">
        <v>76</v>
      </c>
      <c r="H75" s="8">
        <v>824.2</v>
      </c>
    </row>
    <row r="76" spans="4:8">
      <c r="E76" s="7" t="s">
        <v>77</v>
      </c>
      <c r="H76" s="8">
        <v>507.2</v>
      </c>
    </row>
    <row r="77" spans="4:8">
      <c r="E77" s="7" t="s">
        <v>78</v>
      </c>
      <c r="H77" s="8">
        <v>1750.31</v>
      </c>
    </row>
    <row r="78" spans="4:8">
      <c r="E78" s="7" t="s">
        <v>79</v>
      </c>
      <c r="H78" s="8">
        <v>1046.0999999999999</v>
      </c>
    </row>
    <row r="79" spans="4:8">
      <c r="E79" s="7" t="s">
        <v>80</v>
      </c>
      <c r="H79" s="8">
        <v>63.11</v>
      </c>
    </row>
    <row r="80" spans="4:8">
      <c r="E80" s="7" t="s">
        <v>81</v>
      </c>
      <c r="H80" s="8">
        <v>69.03</v>
      </c>
    </row>
    <row r="81" spans="4:8">
      <c r="E81" s="7" t="s">
        <v>82</v>
      </c>
      <c r="H81" s="8">
        <v>57</v>
      </c>
    </row>
    <row r="82" spans="4:8">
      <c r="E82" s="7" t="s">
        <v>83</v>
      </c>
      <c r="H82" s="8">
        <v>55.56</v>
      </c>
    </row>
    <row r="83" spans="4:8">
      <c r="E83" s="7" t="s">
        <v>84</v>
      </c>
      <c r="H83" s="9">
        <v>10019</v>
      </c>
    </row>
    <row r="84" spans="4:8">
      <c r="D84" s="7" t="s">
        <v>85</v>
      </c>
      <c r="H84" s="8">
        <f>ROUND(SUM(H70:H83),5)</f>
        <v>14804.29</v>
      </c>
    </row>
    <row r="85" spans="4:8">
      <c r="D85" s="7" t="s">
        <v>86</v>
      </c>
    </row>
    <row r="86" spans="4:8">
      <c r="E86" s="7" t="s">
        <v>87</v>
      </c>
      <c r="H86" s="8">
        <v>1884.93</v>
      </c>
    </row>
    <row r="87" spans="4:8">
      <c r="E87" s="7" t="s">
        <v>88</v>
      </c>
      <c r="H87" s="8">
        <v>2884.16</v>
      </c>
    </row>
    <row r="88" spans="4:8">
      <c r="E88" s="7" t="s">
        <v>89</v>
      </c>
      <c r="H88" s="8">
        <v>670.84</v>
      </c>
    </row>
    <row r="89" spans="4:8">
      <c r="E89" s="7" t="s">
        <v>90</v>
      </c>
      <c r="H89" s="8">
        <v>1031.6199999999999</v>
      </c>
    </row>
    <row r="90" spans="4:8">
      <c r="E90" s="7" t="s">
        <v>91</v>
      </c>
      <c r="H90" s="8">
        <v>2224.98</v>
      </c>
    </row>
    <row r="91" spans="4:8">
      <c r="E91" s="7" t="s">
        <v>92</v>
      </c>
      <c r="H91" s="8">
        <v>2699.78</v>
      </c>
    </row>
    <row r="92" spans="4:8">
      <c r="E92" s="7" t="s">
        <v>93</v>
      </c>
      <c r="H92" s="8">
        <v>924.3</v>
      </c>
    </row>
    <row r="93" spans="4:8">
      <c r="E93" s="7" t="s">
        <v>94</v>
      </c>
      <c r="H93" s="8">
        <v>1449.51</v>
      </c>
    </row>
    <row r="94" spans="4:8">
      <c r="E94" s="7" t="s">
        <v>95</v>
      </c>
      <c r="H94" s="8">
        <v>26637</v>
      </c>
    </row>
    <row r="95" spans="4:8">
      <c r="E95" s="7" t="s">
        <v>96</v>
      </c>
      <c r="H95" s="8">
        <v>736.29</v>
      </c>
    </row>
    <row r="96" spans="4:8">
      <c r="E96" s="7" t="s">
        <v>97</v>
      </c>
      <c r="H96" s="8">
        <v>52.73</v>
      </c>
    </row>
    <row r="97" spans="4:8">
      <c r="E97" s="7" t="s">
        <v>98</v>
      </c>
      <c r="H97" s="8">
        <v>3949.75</v>
      </c>
    </row>
    <row r="98" spans="4:8">
      <c r="E98" s="7" t="s">
        <v>99</v>
      </c>
      <c r="H98" s="9">
        <v>2010.18</v>
      </c>
    </row>
    <row r="99" spans="4:8">
      <c r="D99" s="7" t="s">
        <v>100</v>
      </c>
      <c r="H99" s="8">
        <f>ROUND(SUM(H85:H98),5)</f>
        <v>47156.07</v>
      </c>
    </row>
    <row r="100" spans="4:8">
      <c r="D100" s="7" t="s">
        <v>101</v>
      </c>
    </row>
    <row r="101" spans="4:8">
      <c r="E101" s="7" t="s">
        <v>102</v>
      </c>
      <c r="H101" s="8">
        <v>314.58</v>
      </c>
    </row>
    <row r="102" spans="4:8">
      <c r="E102" s="7" t="s">
        <v>103</v>
      </c>
      <c r="H102" s="8">
        <v>3860</v>
      </c>
    </row>
    <row r="103" spans="4:8">
      <c r="E103" s="7" t="s">
        <v>104</v>
      </c>
      <c r="H103" s="8">
        <v>901.26</v>
      </c>
    </row>
    <row r="104" spans="4:8">
      <c r="E104" s="7" t="s">
        <v>105</v>
      </c>
      <c r="H104" s="8">
        <v>0</v>
      </c>
    </row>
    <row r="105" spans="4:8">
      <c r="E105" s="7" t="s">
        <v>106</v>
      </c>
      <c r="H105" s="8">
        <v>603.21</v>
      </c>
    </row>
    <row r="106" spans="4:8">
      <c r="E106" s="7" t="s">
        <v>107</v>
      </c>
      <c r="H106" s="8">
        <v>404.3</v>
      </c>
    </row>
    <row r="107" spans="4:8">
      <c r="E107" s="7" t="s">
        <v>108</v>
      </c>
      <c r="H107" s="8">
        <v>190</v>
      </c>
    </row>
    <row r="108" spans="4:8">
      <c r="E108" s="7" t="s">
        <v>109</v>
      </c>
      <c r="H108" s="8">
        <v>357.84</v>
      </c>
    </row>
    <row r="109" spans="4:8">
      <c r="E109" s="7" t="s">
        <v>110</v>
      </c>
      <c r="H109" s="8">
        <v>1262.5999999999999</v>
      </c>
    </row>
    <row r="110" spans="4:8">
      <c r="E110" s="7" t="s">
        <v>111</v>
      </c>
      <c r="H110" s="8">
        <v>523.72</v>
      </c>
    </row>
    <row r="111" spans="4:8">
      <c r="E111" s="7" t="s">
        <v>112</v>
      </c>
      <c r="H111" s="8">
        <v>7955.69</v>
      </c>
    </row>
    <row r="112" spans="4:8">
      <c r="E112" s="7" t="s">
        <v>113</v>
      </c>
      <c r="H112" s="8">
        <v>3900</v>
      </c>
    </row>
    <row r="113" spans="4:8">
      <c r="E113" s="7" t="s">
        <v>114</v>
      </c>
      <c r="H113" s="8">
        <v>5970.24</v>
      </c>
    </row>
    <row r="114" spans="4:8">
      <c r="E114" s="7" t="s">
        <v>115</v>
      </c>
      <c r="H114" s="8">
        <v>404.85</v>
      </c>
    </row>
    <row r="115" spans="4:8">
      <c r="E115" s="7" t="s">
        <v>116</v>
      </c>
      <c r="H115" s="8">
        <v>32083.31</v>
      </c>
    </row>
    <row r="116" spans="4:8">
      <c r="E116" s="7" t="s">
        <v>117</v>
      </c>
      <c r="H116" s="9">
        <v>2230.35</v>
      </c>
    </row>
    <row r="117" spans="4:8">
      <c r="D117" s="7" t="s">
        <v>118</v>
      </c>
      <c r="H117" s="8">
        <f>ROUND(SUM(H100:H116),5)</f>
        <v>60961.95</v>
      </c>
    </row>
    <row r="118" spans="4:8">
      <c r="D118" s="7" t="s">
        <v>119</v>
      </c>
    </row>
    <row r="119" spans="4:8">
      <c r="E119" s="7" t="s">
        <v>120</v>
      </c>
      <c r="H119" s="8">
        <v>2272.63</v>
      </c>
    </row>
    <row r="120" spans="4:8">
      <c r="E120" s="7" t="s">
        <v>121</v>
      </c>
      <c r="H120" s="8">
        <v>161.88999999999999</v>
      </c>
    </row>
    <row r="121" spans="4:8">
      <c r="E121" s="7" t="s">
        <v>122</v>
      </c>
      <c r="H121" s="8">
        <v>3820.33</v>
      </c>
    </row>
    <row r="122" spans="4:8">
      <c r="E122" s="7" t="s">
        <v>123</v>
      </c>
      <c r="H122" s="8">
        <v>261.33</v>
      </c>
    </row>
    <row r="123" spans="4:8">
      <c r="E123" s="7" t="s">
        <v>124</v>
      </c>
      <c r="H123" s="8">
        <v>1626.64</v>
      </c>
    </row>
    <row r="124" spans="4:8">
      <c r="E124" s="7" t="s">
        <v>125</v>
      </c>
      <c r="H124" s="8">
        <v>3250</v>
      </c>
    </row>
    <row r="125" spans="4:8">
      <c r="E125" s="7" t="s">
        <v>126</v>
      </c>
      <c r="H125" s="8">
        <v>3900</v>
      </c>
    </row>
    <row r="126" spans="4:8">
      <c r="E126" s="7" t="s">
        <v>127</v>
      </c>
      <c r="H126" s="8">
        <v>5608.74</v>
      </c>
    </row>
    <row r="127" spans="4:8">
      <c r="E127" s="7" t="s">
        <v>128</v>
      </c>
      <c r="H127" s="8">
        <v>420.48</v>
      </c>
    </row>
    <row r="128" spans="4:8">
      <c r="E128" s="7" t="s">
        <v>129</v>
      </c>
      <c r="H128" s="8">
        <v>29000.04</v>
      </c>
    </row>
    <row r="129" spans="4:8">
      <c r="E129" s="7" t="s">
        <v>130</v>
      </c>
      <c r="H129" s="8">
        <v>0</v>
      </c>
    </row>
    <row r="130" spans="4:8">
      <c r="E130" s="7" t="s">
        <v>131</v>
      </c>
      <c r="H130" s="9">
        <v>1357.08</v>
      </c>
    </row>
    <row r="131" spans="4:8">
      <c r="D131" s="7" t="s">
        <v>132</v>
      </c>
      <c r="H131" s="8">
        <f>ROUND(SUM(H118:H130),5)</f>
        <v>51679.16</v>
      </c>
    </row>
    <row r="132" spans="4:8">
      <c r="D132" s="7" t="s">
        <v>133</v>
      </c>
    </row>
    <row r="133" spans="4:8">
      <c r="E133" s="7" t="s">
        <v>134</v>
      </c>
      <c r="H133" s="8">
        <v>475.03</v>
      </c>
    </row>
    <row r="134" spans="4:8">
      <c r="E134" s="7" t="s">
        <v>135</v>
      </c>
      <c r="H134" s="8">
        <v>1849.86</v>
      </c>
    </row>
    <row r="135" spans="4:8">
      <c r="E135" s="7" t="s">
        <v>136</v>
      </c>
      <c r="H135" s="8">
        <v>86.5</v>
      </c>
    </row>
    <row r="136" spans="4:8">
      <c r="E136" s="7" t="s">
        <v>137</v>
      </c>
      <c r="H136" s="8">
        <v>0</v>
      </c>
    </row>
    <row r="137" spans="4:8">
      <c r="E137" s="7" t="s">
        <v>138</v>
      </c>
      <c r="H137" s="8">
        <v>271.7</v>
      </c>
    </row>
    <row r="138" spans="4:8">
      <c r="E138" s="7" t="s">
        <v>139</v>
      </c>
      <c r="H138" s="8">
        <v>20159.97</v>
      </c>
    </row>
    <row r="139" spans="4:8">
      <c r="E139" s="7" t="s">
        <v>140</v>
      </c>
      <c r="H139" s="8">
        <v>64670.34</v>
      </c>
    </row>
    <row r="140" spans="4:8">
      <c r="E140" s="7" t="s">
        <v>141</v>
      </c>
      <c r="H140" s="8">
        <v>5534.64</v>
      </c>
    </row>
    <row r="141" spans="4:8">
      <c r="E141" s="7" t="s">
        <v>142</v>
      </c>
      <c r="H141" s="8">
        <v>745.05</v>
      </c>
    </row>
    <row r="142" spans="4:8">
      <c r="E142" s="7" t="s">
        <v>143</v>
      </c>
      <c r="H142" s="8">
        <v>11700</v>
      </c>
    </row>
    <row r="143" spans="4:8">
      <c r="E143" s="7" t="s">
        <v>144</v>
      </c>
      <c r="H143" s="8">
        <v>14344.47</v>
      </c>
    </row>
    <row r="144" spans="4:8">
      <c r="E144" s="7" t="s">
        <v>145</v>
      </c>
      <c r="H144" s="8">
        <v>3495.04</v>
      </c>
    </row>
    <row r="145" spans="2:8">
      <c r="E145" s="7" t="s">
        <v>146</v>
      </c>
      <c r="H145" s="8">
        <v>7034.28</v>
      </c>
    </row>
    <row r="146" spans="2:8">
      <c r="E146" s="7" t="s">
        <v>147</v>
      </c>
      <c r="H146" s="8">
        <v>132.12</v>
      </c>
    </row>
    <row r="147" spans="2:8">
      <c r="E147" s="7" t="s">
        <v>148</v>
      </c>
      <c r="H147" s="8">
        <v>10733.9</v>
      </c>
    </row>
    <row r="148" spans="2:8">
      <c r="E148" s="7" t="s">
        <v>149</v>
      </c>
      <c r="H148" s="8">
        <v>1412.68</v>
      </c>
    </row>
    <row r="149" spans="2:8">
      <c r="E149" s="7" t="s">
        <v>150</v>
      </c>
      <c r="H149" s="8">
        <v>644.02</v>
      </c>
    </row>
    <row r="150" spans="2:8">
      <c r="E150" s="7" t="s">
        <v>151</v>
      </c>
      <c r="H150" s="8">
        <v>10.44</v>
      </c>
    </row>
    <row r="151" spans="2:8">
      <c r="E151" s="7" t="s">
        <v>152</v>
      </c>
      <c r="H151" s="8">
        <v>8626.5</v>
      </c>
    </row>
    <row r="152" spans="2:8">
      <c r="E152" s="7" t="s">
        <v>153</v>
      </c>
      <c r="H152" s="8">
        <v>11878.5</v>
      </c>
    </row>
    <row r="153" spans="2:8">
      <c r="E153" s="7" t="s">
        <v>154</v>
      </c>
      <c r="H153" s="8">
        <v>29737.63</v>
      </c>
    </row>
    <row r="154" spans="2:8">
      <c r="E154" s="7" t="s">
        <v>155</v>
      </c>
      <c r="H154" s="8">
        <v>60380.66</v>
      </c>
    </row>
    <row r="155" spans="2:8">
      <c r="E155" s="7" t="s">
        <v>156</v>
      </c>
      <c r="H155" s="8">
        <v>1160</v>
      </c>
    </row>
    <row r="156" spans="2:8">
      <c r="E156" s="7" t="s">
        <v>157</v>
      </c>
      <c r="H156" s="9">
        <v>1549.02</v>
      </c>
    </row>
    <row r="157" spans="2:8">
      <c r="D157" s="7" t="s">
        <v>158</v>
      </c>
      <c r="H157" s="8">
        <f>ROUND(SUM(H132:H156),5)</f>
        <v>256632.35</v>
      </c>
    </row>
    <row r="158" spans="2:8">
      <c r="D158" s="7" t="s">
        <v>159</v>
      </c>
      <c r="H158" s="9">
        <v>458.7</v>
      </c>
    </row>
    <row r="159" spans="2:8">
      <c r="C159" s="7" t="s">
        <v>160</v>
      </c>
      <c r="H159" s="9">
        <f>ROUND(H38+SUM(H45:H46)+H56+H62+H69+H84+H99+H117+H131+SUM(H157:H158),5)</f>
        <v>501730.33</v>
      </c>
    </row>
    <row r="160" spans="2:8">
      <c r="B160" s="7" t="s">
        <v>161</v>
      </c>
      <c r="H160" s="8">
        <f>ROUND(H5+H37-H159,5)</f>
        <v>112332.11</v>
      </c>
    </row>
    <row r="161" spans="1:8">
      <c r="B161" s="7" t="s">
        <v>162</v>
      </c>
    </row>
    <row r="162" spans="1:8">
      <c r="C162" s="7" t="s">
        <v>163</v>
      </c>
    </row>
    <row r="163" spans="1:8">
      <c r="D163" s="7" t="s">
        <v>164</v>
      </c>
      <c r="H163" s="8">
        <v>125136.78</v>
      </c>
    </row>
    <row r="164" spans="1:8">
      <c r="D164" s="7" t="s">
        <v>165</v>
      </c>
      <c r="H164" s="9">
        <v>12731.99</v>
      </c>
    </row>
    <row r="165" spans="1:8">
      <c r="C165" s="7" t="s">
        <v>166</v>
      </c>
      <c r="H165" s="9">
        <f>ROUND(SUM(H162:H164),5)</f>
        <v>137868.76999999999</v>
      </c>
    </row>
    <row r="166" spans="1:8">
      <c r="B166" s="7" t="s">
        <v>167</v>
      </c>
      <c r="H166" s="9">
        <f>ROUND(H161-H165,5)</f>
        <v>-137868.76999999999</v>
      </c>
    </row>
    <row r="167" spans="1:8">
      <c r="A167" s="7" t="s">
        <v>168</v>
      </c>
      <c r="H167" s="10">
        <f>ROUND(H160+H166,5)</f>
        <v>-25536.66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Susan Likes</cp:lastModifiedBy>
  <dcterms:created xsi:type="dcterms:W3CDTF">2016-04-17T13:22:15Z</dcterms:created>
  <dcterms:modified xsi:type="dcterms:W3CDTF">2016-04-17T13:24:13Z</dcterms:modified>
</cp:coreProperties>
</file>